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defaultThemeVersion="124226"/>
  <xr:revisionPtr revIDLastSave="0" documentId="8_{C4D7BD1E-D89E-4B03-8869-C599030B3E73}" xr6:coauthVersionLast="36" xr6:coauthVersionMax="36" xr10:uidLastSave="{00000000-0000-0000-0000-000000000000}"/>
  <bookViews>
    <workbookView xWindow="0" yWindow="0" windowWidth="23040" windowHeight="9060" tabRatio="874" activeTab="12" xr2:uid="{00000000-000D-0000-FFFF-FFFF00000000}"/>
  </bookViews>
  <sheets>
    <sheet name="tlak" sheetId="2" r:id="rId1"/>
    <sheet name="trojskok" sheetId="3" r:id="rId2"/>
    <sheet name="shyb" sheetId="1" r:id="rId3"/>
    <sheet name="vznos" sheetId="5" r:id="rId4"/>
    <sheet name="V. listina chlapci" sheetId="13" r:id="rId5"/>
    <sheet name="Výsledky chlapci" sheetId="16" r:id="rId6"/>
    <sheet name="šplh" sheetId="8" r:id="rId7"/>
    <sheet name="trojskoky" sheetId="9" r:id="rId8"/>
    <sheet name="hod" sheetId="7" r:id="rId9"/>
    <sheet name="l-s" sheetId="10" r:id="rId10"/>
    <sheet name="V.listina dívky" sheetId="12" r:id="rId11"/>
    <sheet name="Výsledky dívky" sheetId="15" r:id="rId12"/>
    <sheet name="družstva" sheetId="17" r:id="rId13"/>
  </sheets>
  <definedNames>
    <definedName name="_xlnm._FilterDatabase" localSheetId="0" hidden="1">tlak!$A$6:$F$25</definedName>
    <definedName name="_xlnm.Print_Area" localSheetId="12">družstva!$A$1:$C$34</definedName>
    <definedName name="_xlnm.Print_Area" localSheetId="8">hod!$A$1:$I$58</definedName>
    <definedName name="_xlnm.Print_Area" localSheetId="9">'l-s'!$A$1:$G$68</definedName>
    <definedName name="_xlnm.Print_Area" localSheetId="2">shyb!$A$1:$G$67</definedName>
    <definedName name="_xlnm.Print_Area" localSheetId="6">šplh!$A$1:$H$74</definedName>
    <definedName name="_xlnm.Print_Area" localSheetId="0">tlak!$A$1:$G$67</definedName>
    <definedName name="_xlnm.Print_Area" localSheetId="1">trojskok!$A$1:$I$67</definedName>
    <definedName name="_xlnm.Print_Area" localSheetId="7">trojskoky!$A$1:$I$74</definedName>
    <definedName name="_xlnm.Print_Area" localSheetId="3">vznos!$A$1:$G$67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5" l="1"/>
  <c r="T64" i="15"/>
  <c r="T72" i="15"/>
  <c r="T26" i="15"/>
  <c r="T44" i="15"/>
  <c r="T61" i="15"/>
  <c r="T68" i="15"/>
  <c r="G59" i="15"/>
  <c r="V59" i="15" s="1"/>
  <c r="G64" i="15"/>
  <c r="V64" i="15" s="1"/>
  <c r="G72" i="15"/>
  <c r="V72" i="15" s="1"/>
  <c r="G26" i="15"/>
  <c r="G44" i="15"/>
  <c r="V44" i="15" s="1"/>
  <c r="G61" i="15"/>
  <c r="V61" i="15" s="1"/>
  <c r="G68" i="15"/>
  <c r="V68" i="15" s="1"/>
  <c r="F45" i="16"/>
  <c r="F49" i="16"/>
  <c r="F36" i="16"/>
  <c r="F47" i="16"/>
  <c r="F41" i="16"/>
  <c r="Q45" i="16"/>
  <c r="Q49" i="16"/>
  <c r="Q36" i="16"/>
  <c r="Q47" i="16"/>
  <c r="Q41" i="16"/>
  <c r="N45" i="16"/>
  <c r="N49" i="16"/>
  <c r="N36" i="16"/>
  <c r="N47" i="16"/>
  <c r="N41" i="16"/>
  <c r="L65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J21" i="3" s="1"/>
  <c r="L22" i="3"/>
  <c r="L23" i="3"/>
  <c r="J19" i="3"/>
  <c r="J20" i="3"/>
  <c r="L24" i="3"/>
  <c r="L25" i="3"/>
  <c r="F56" i="10"/>
  <c r="F51" i="10"/>
  <c r="F54" i="10"/>
  <c r="F20" i="10"/>
  <c r="F60" i="10"/>
  <c r="F45" i="10"/>
  <c r="F63" i="10"/>
  <c r="F54" i="2"/>
  <c r="F31" i="2"/>
  <c r="F51" i="2"/>
  <c r="F40" i="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Q12" i="12"/>
  <c r="F61" i="13"/>
  <c r="F62" i="13"/>
  <c r="F63" i="13"/>
  <c r="F64" i="13"/>
  <c r="L61" i="13"/>
  <c r="L62" i="13"/>
  <c r="L63" i="13"/>
  <c r="L64" i="13"/>
  <c r="N61" i="13"/>
  <c r="N62" i="13"/>
  <c r="N63" i="13"/>
  <c r="O63" i="13" s="1"/>
  <c r="N64" i="13"/>
  <c r="Q20" i="12"/>
  <c r="N52" i="9"/>
  <c r="N63" i="9"/>
  <c r="N27" i="9"/>
  <c r="N32" i="9"/>
  <c r="N45" i="9"/>
  <c r="N58" i="9"/>
  <c r="M58" i="9" s="1"/>
  <c r="L52" i="9"/>
  <c r="L63" i="9"/>
  <c r="J63" i="9" s="1"/>
  <c r="K63" i="9" s="1"/>
  <c r="L27" i="9"/>
  <c r="L32" i="9"/>
  <c r="J32" i="9" s="1"/>
  <c r="K32" i="9" s="1"/>
  <c r="L45" i="9"/>
  <c r="J45" i="9" s="1"/>
  <c r="K45" i="9" s="1"/>
  <c r="L58" i="9"/>
  <c r="J27" i="9"/>
  <c r="K27" i="9" s="1"/>
  <c r="J58" i="9"/>
  <c r="K58" i="9" s="1"/>
  <c r="M26" i="8"/>
  <c r="M42" i="8"/>
  <c r="M63" i="8"/>
  <c r="M53" i="8"/>
  <c r="M68" i="8"/>
  <c r="M9" i="8"/>
  <c r="M25" i="8"/>
  <c r="M47" i="8"/>
  <c r="M64" i="8"/>
  <c r="M70" i="8"/>
  <c r="M71" i="8"/>
  <c r="M72" i="8"/>
  <c r="M73" i="8"/>
  <c r="M74" i="8"/>
  <c r="L26" i="8"/>
  <c r="L42" i="8"/>
  <c r="L63" i="8"/>
  <c r="L53" i="8"/>
  <c r="L68" i="8"/>
  <c r="L9" i="8"/>
  <c r="L25" i="8"/>
  <c r="L47" i="8"/>
  <c r="L64" i="8"/>
  <c r="L70" i="8"/>
  <c r="L71" i="8"/>
  <c r="L72" i="8"/>
  <c r="L73" i="8"/>
  <c r="L74" i="8"/>
  <c r="G26" i="8"/>
  <c r="G42" i="8"/>
  <c r="G63" i="8"/>
  <c r="G53" i="8"/>
  <c r="G68" i="8"/>
  <c r="G9" i="8"/>
  <c r="G25" i="8"/>
  <c r="G47" i="8"/>
  <c r="G64" i="8"/>
  <c r="Q60" i="12"/>
  <c r="Q69" i="12"/>
  <c r="Q70" i="12"/>
  <c r="Q71" i="12"/>
  <c r="Q72" i="12"/>
  <c r="F15" i="10"/>
  <c r="F30" i="10"/>
  <c r="F37" i="10"/>
  <c r="F57" i="10"/>
  <c r="F35" i="10"/>
  <c r="F46" i="10"/>
  <c r="F16" i="10"/>
  <c r="F22" i="10"/>
  <c r="F64" i="10"/>
  <c r="F18" i="10"/>
  <c r="F52" i="10"/>
  <c r="F67" i="10"/>
  <c r="F13" i="10"/>
  <c r="F61" i="10"/>
  <c r="F29" i="10"/>
  <c r="F68" i="10"/>
  <c r="F34" i="10"/>
  <c r="F17" i="10"/>
  <c r="F25" i="10"/>
  <c r="F19" i="10"/>
  <c r="F40" i="10"/>
  <c r="F24" i="10"/>
  <c r="F11" i="10"/>
  <c r="F70" i="10"/>
  <c r="F12" i="10"/>
  <c r="F26" i="10"/>
  <c r="F42" i="10"/>
  <c r="F33" i="10"/>
  <c r="F31" i="10"/>
  <c r="F39" i="10"/>
  <c r="F49" i="10"/>
  <c r="F10" i="10"/>
  <c r="F55" i="10"/>
  <c r="F21" i="10"/>
  <c r="F8" i="10"/>
  <c r="F59" i="10"/>
  <c r="F32" i="10"/>
  <c r="F9" i="10"/>
  <c r="F44" i="10"/>
  <c r="F50" i="10"/>
  <c r="F69" i="10"/>
  <c r="F14" i="10"/>
  <c r="F28" i="10"/>
  <c r="F27" i="10"/>
  <c r="F36" i="10"/>
  <c r="F48" i="10"/>
  <c r="F65" i="10"/>
  <c r="F47" i="10"/>
  <c r="F62" i="10"/>
  <c r="F7" i="10"/>
  <c r="F43" i="10"/>
  <c r="F41" i="10"/>
  <c r="F66" i="10"/>
  <c r="F53" i="10"/>
  <c r="F23" i="10"/>
  <c r="F38" i="10"/>
  <c r="F58" i="10"/>
  <c r="F60" i="5"/>
  <c r="F8" i="5"/>
  <c r="F42" i="5"/>
  <c r="F6" i="5"/>
  <c r="F15" i="5"/>
  <c r="F45" i="5"/>
  <c r="F24" i="5"/>
  <c r="F34" i="5"/>
  <c r="F40" i="5"/>
  <c r="F39" i="5"/>
  <c r="F41" i="5"/>
  <c r="F52" i="5"/>
  <c r="F48" i="5"/>
  <c r="F56" i="5"/>
  <c r="F31" i="5"/>
  <c r="F61" i="5"/>
  <c r="F35" i="5"/>
  <c r="F9" i="5"/>
  <c r="F18" i="5"/>
  <c r="F57" i="5"/>
  <c r="F7" i="5"/>
  <c r="F28" i="5"/>
  <c r="F11" i="5"/>
  <c r="F53" i="5"/>
  <c r="F22" i="5"/>
  <c r="F21" i="5"/>
  <c r="F33" i="5"/>
  <c r="F13" i="5"/>
  <c r="F51" i="5"/>
  <c r="F49" i="5"/>
  <c r="F23" i="5"/>
  <c r="F17" i="5"/>
  <c r="F55" i="5"/>
  <c r="F37" i="5"/>
  <c r="F20" i="5"/>
  <c r="F54" i="5"/>
  <c r="F12" i="5"/>
  <c r="F50" i="5"/>
  <c r="F64" i="5"/>
  <c r="F30" i="5"/>
  <c r="F65" i="5"/>
  <c r="F44" i="5"/>
  <c r="F58" i="5"/>
  <c r="F16" i="5"/>
  <c r="F29" i="5"/>
  <c r="F10" i="5"/>
  <c r="F19" i="5"/>
  <c r="F59" i="5"/>
  <c r="F43" i="5"/>
  <c r="F36" i="5"/>
  <c r="F63" i="5"/>
  <c r="F62" i="5"/>
  <c r="F14" i="5"/>
  <c r="F47" i="5"/>
  <c r="F38" i="5"/>
  <c r="F46" i="5"/>
  <c r="V26" i="15" l="1"/>
  <c r="M27" i="9"/>
  <c r="S45" i="16"/>
  <c r="S36" i="16"/>
  <c r="S49" i="16"/>
  <c r="S41" i="16"/>
  <c r="S47" i="16"/>
  <c r="M63" i="9"/>
  <c r="M52" i="9"/>
  <c r="R72" i="12"/>
  <c r="R71" i="12"/>
  <c r="R70" i="12"/>
  <c r="R69" i="12"/>
  <c r="R12" i="12"/>
  <c r="M32" i="9"/>
  <c r="J52" i="9"/>
  <c r="K52" i="9" s="1"/>
  <c r="M45" i="9"/>
  <c r="O62" i="13"/>
  <c r="R20" i="12"/>
  <c r="O61" i="13"/>
  <c r="O64" i="13"/>
  <c r="Q57" i="12"/>
  <c r="R57" i="12" s="1"/>
  <c r="U69" i="12" l="1"/>
  <c r="T69" i="12"/>
  <c r="R61" i="13"/>
  <c r="Q61" i="13"/>
  <c r="L54" i="8"/>
  <c r="M41" i="8"/>
  <c r="M36" i="8"/>
  <c r="M31" i="8"/>
  <c r="M50" i="8"/>
  <c r="M20" i="8"/>
  <c r="M61" i="8"/>
  <c r="M29" i="8"/>
  <c r="M32" i="8"/>
  <c r="M56" i="8"/>
  <c r="M51" i="8"/>
  <c r="M8" i="8"/>
  <c r="M37" i="8"/>
  <c r="M13" i="8"/>
  <c r="M46" i="8"/>
  <c r="M34" i="8"/>
  <c r="M30" i="8"/>
  <c r="M35" i="8"/>
  <c r="M10" i="8"/>
  <c r="M66" i="8"/>
  <c r="M57" i="8"/>
  <c r="M11" i="8"/>
  <c r="M24" i="8"/>
  <c r="M48" i="8"/>
  <c r="M43" i="8"/>
  <c r="M19" i="8"/>
  <c r="M45" i="8"/>
  <c r="M60" i="8"/>
  <c r="M39" i="8"/>
  <c r="M14" i="8"/>
  <c r="M58" i="8"/>
  <c r="M17" i="8"/>
  <c r="M55" i="8"/>
  <c r="M6" i="8"/>
  <c r="Q48" i="12"/>
  <c r="R48" i="12" s="1"/>
  <c r="T47" i="15" l="1"/>
  <c r="T30" i="15"/>
  <c r="T70" i="15"/>
  <c r="T16" i="15"/>
  <c r="G47" i="15"/>
  <c r="G30" i="15"/>
  <c r="G70" i="15"/>
  <c r="G16" i="15"/>
  <c r="V47" i="15" l="1"/>
  <c r="V30" i="15"/>
  <c r="V16" i="15"/>
  <c r="V70" i="15"/>
  <c r="L32" i="3" l="1"/>
  <c r="J32" i="3" s="1"/>
  <c r="N32" i="3"/>
  <c r="J13" i="3"/>
  <c r="N13" i="3"/>
  <c r="L60" i="3"/>
  <c r="J60" i="3" s="1"/>
  <c r="N60" i="3"/>
  <c r="J11" i="3"/>
  <c r="N11" i="3"/>
  <c r="L63" i="3"/>
  <c r="J63" i="3" s="1"/>
  <c r="N63" i="3"/>
  <c r="J10" i="3"/>
  <c r="N10" i="3"/>
  <c r="L41" i="3"/>
  <c r="N41" i="3"/>
  <c r="J15" i="3"/>
  <c r="N15" i="3"/>
  <c r="J14" i="3"/>
  <c r="N14" i="3"/>
  <c r="J12" i="3"/>
  <c r="N12" i="3"/>
  <c r="L44" i="3"/>
  <c r="J44" i="3" s="1"/>
  <c r="N44" i="3"/>
  <c r="L6" i="3"/>
  <c r="J6" i="3" s="1"/>
  <c r="N6" i="3"/>
  <c r="L35" i="3"/>
  <c r="J35" i="3" s="1"/>
  <c r="N35" i="3"/>
  <c r="L33" i="3"/>
  <c r="J33" i="3" s="1"/>
  <c r="N33" i="3"/>
  <c r="L43" i="3"/>
  <c r="J43" i="3" s="1"/>
  <c r="N43" i="3"/>
  <c r="L51" i="3"/>
  <c r="J51" i="3" s="1"/>
  <c r="N51" i="3"/>
  <c r="J8" i="3"/>
  <c r="N8" i="3"/>
  <c r="L46" i="3"/>
  <c r="J46" i="3" s="1"/>
  <c r="N46" i="3"/>
  <c r="J22" i="3"/>
  <c r="N22" i="3"/>
  <c r="L59" i="3"/>
  <c r="J59" i="3" s="1"/>
  <c r="N59" i="3"/>
  <c r="L39" i="3"/>
  <c r="J39" i="3" s="1"/>
  <c r="N39" i="3"/>
  <c r="J23" i="3"/>
  <c r="N23" i="3"/>
  <c r="L50" i="3"/>
  <c r="J50" i="3" s="1"/>
  <c r="N50" i="3"/>
  <c r="L38" i="3"/>
  <c r="J38" i="3" s="1"/>
  <c r="N38" i="3"/>
  <c r="L37" i="3"/>
  <c r="J37" i="3" s="1"/>
  <c r="N37" i="3"/>
  <c r="L56" i="3"/>
  <c r="J56" i="3" s="1"/>
  <c r="N56" i="3"/>
  <c r="N19" i="3"/>
  <c r="J7" i="3"/>
  <c r="N7" i="3"/>
  <c r="L52" i="3"/>
  <c r="J52" i="3" s="1"/>
  <c r="N52" i="3"/>
  <c r="L62" i="3"/>
  <c r="J62" i="3" s="1"/>
  <c r="N62" i="3"/>
  <c r="L36" i="3"/>
  <c r="J36" i="3" s="1"/>
  <c r="N36" i="3"/>
  <c r="L64" i="3"/>
  <c r="J64" i="3" s="1"/>
  <c r="N64" i="3"/>
  <c r="L58" i="3"/>
  <c r="J58" i="3" s="1"/>
  <c r="N58" i="3"/>
  <c r="J18" i="3"/>
  <c r="N18" i="3"/>
  <c r="J25" i="3"/>
  <c r="N25" i="3"/>
  <c r="L54" i="3"/>
  <c r="J54" i="3" s="1"/>
  <c r="N54" i="3"/>
  <c r="L34" i="3"/>
  <c r="J34" i="3" s="1"/>
  <c r="N34" i="3"/>
  <c r="J65" i="3"/>
  <c r="N65" i="3"/>
  <c r="J24" i="3"/>
  <c r="N24" i="3"/>
  <c r="L27" i="3"/>
  <c r="J27" i="3" s="1"/>
  <c r="N27" i="3"/>
  <c r="L48" i="3"/>
  <c r="J48" i="3" s="1"/>
  <c r="N48" i="3"/>
  <c r="L61" i="3"/>
  <c r="J61" i="3" s="1"/>
  <c r="N61" i="3"/>
  <c r="L28" i="3"/>
  <c r="J28" i="3" s="1"/>
  <c r="N28" i="3"/>
  <c r="J17" i="3"/>
  <c r="N17" i="3"/>
  <c r="N21" i="3"/>
  <c r="L49" i="3"/>
  <c r="J49" i="3" s="1"/>
  <c r="N49" i="3"/>
  <c r="L31" i="3"/>
  <c r="J31" i="3" s="1"/>
  <c r="N31" i="3"/>
  <c r="L40" i="3"/>
  <c r="N40" i="3"/>
  <c r="J9" i="3"/>
  <c r="N9" i="3"/>
  <c r="L53" i="3"/>
  <c r="J53" i="3" s="1"/>
  <c r="N53" i="3"/>
  <c r="J16" i="3"/>
  <c r="N16" i="3"/>
  <c r="L30" i="3"/>
  <c r="J30" i="3" s="1"/>
  <c r="N30" i="3"/>
  <c r="L57" i="3"/>
  <c r="J57" i="3" s="1"/>
  <c r="N57" i="3"/>
  <c r="L26" i="3"/>
  <c r="J26" i="3" s="1"/>
  <c r="N26" i="3"/>
  <c r="L42" i="3"/>
  <c r="J42" i="3" s="1"/>
  <c r="N42" i="3"/>
  <c r="N20" i="3"/>
  <c r="L45" i="3"/>
  <c r="J45" i="3" s="1"/>
  <c r="N45" i="3"/>
  <c r="L55" i="3"/>
  <c r="J55" i="3" s="1"/>
  <c r="N55" i="3"/>
  <c r="L47" i="3"/>
  <c r="J47" i="3" s="1"/>
  <c r="N47" i="3"/>
  <c r="J40" i="3" l="1"/>
  <c r="M40" i="3"/>
  <c r="J41" i="3"/>
  <c r="M41" i="3"/>
  <c r="M47" i="3"/>
  <c r="M45" i="3"/>
  <c r="M20" i="3"/>
  <c r="M55" i="3"/>
  <c r="M42" i="3"/>
  <c r="M57" i="3"/>
  <c r="M16" i="3"/>
  <c r="M9" i="3"/>
  <c r="M31" i="3"/>
  <c r="M21" i="3"/>
  <c r="M28" i="3"/>
  <c r="M48" i="3"/>
  <c r="M24" i="3"/>
  <c r="M34" i="3"/>
  <c r="M25" i="3"/>
  <c r="M58" i="3"/>
  <c r="M36" i="3"/>
  <c r="M52" i="3"/>
  <c r="M19" i="3"/>
  <c r="M37" i="3"/>
  <c r="M50" i="3"/>
  <c r="M39" i="3"/>
  <c r="M22" i="3"/>
  <c r="M8" i="3"/>
  <c r="M43" i="3"/>
  <c r="M35" i="3"/>
  <c r="M44" i="3"/>
  <c r="M14" i="3"/>
  <c r="M63" i="3"/>
  <c r="M60" i="3"/>
  <c r="M32" i="3"/>
  <c r="M26" i="3"/>
  <c r="M30" i="3"/>
  <c r="M53" i="3"/>
  <c r="M49" i="3"/>
  <c r="M17" i="3"/>
  <c r="M61" i="3"/>
  <c r="M27" i="3"/>
  <c r="M65" i="3"/>
  <c r="M54" i="3"/>
  <c r="M18" i="3"/>
  <c r="M64" i="3"/>
  <c r="M62" i="3"/>
  <c r="M7" i="3"/>
  <c r="M56" i="3"/>
  <c r="M38" i="3"/>
  <c r="M23" i="3"/>
  <c r="M59" i="3"/>
  <c r="M46" i="3"/>
  <c r="M51" i="3"/>
  <c r="M33" i="3"/>
  <c r="M6" i="3"/>
  <c r="M15" i="3"/>
  <c r="M10" i="3"/>
  <c r="M11" i="3"/>
  <c r="M13" i="3"/>
  <c r="M12" i="3"/>
  <c r="N29" i="9" l="1"/>
  <c r="L29" i="9"/>
  <c r="J29" i="9" s="1"/>
  <c r="K29" i="9" s="1"/>
  <c r="M29" i="9" l="1"/>
  <c r="N65" i="7" l="1"/>
  <c r="N28" i="7"/>
  <c r="N71" i="7"/>
  <c r="N72" i="7"/>
  <c r="L65" i="7"/>
  <c r="L28" i="7"/>
  <c r="L71" i="7"/>
  <c r="L72" i="7"/>
  <c r="N55" i="7"/>
  <c r="N17" i="7"/>
  <c r="L55" i="7"/>
  <c r="J55" i="7" s="1"/>
  <c r="K55" i="7" s="1"/>
  <c r="L17" i="7"/>
  <c r="J17" i="7" s="1"/>
  <c r="K17" i="7" s="1"/>
  <c r="L11" i="8"/>
  <c r="L61" i="8"/>
  <c r="G11" i="8"/>
  <c r="G61" i="8"/>
  <c r="N40" i="9"/>
  <c r="N48" i="9"/>
  <c r="L40" i="9"/>
  <c r="J40" i="9" s="1"/>
  <c r="K40" i="9" s="1"/>
  <c r="M72" i="7" l="1"/>
  <c r="M65" i="7"/>
  <c r="M71" i="7"/>
  <c r="M40" i="9"/>
  <c r="M28" i="7"/>
  <c r="M17" i="7"/>
  <c r="M55" i="7"/>
  <c r="G57" i="8"/>
  <c r="G30" i="8"/>
  <c r="G49" i="8"/>
  <c r="G32" i="8"/>
  <c r="G13" i="8"/>
  <c r="G62" i="8"/>
  <c r="G56" i="8"/>
  <c r="G41" i="8"/>
  <c r="G27" i="8"/>
  <c r="G10" i="8"/>
  <c r="G40" i="8"/>
  <c r="G17" i="8"/>
  <c r="G67" i="8"/>
  <c r="G52" i="8"/>
  <c r="G31" i="8"/>
  <c r="G23" i="8"/>
  <c r="G15" i="8"/>
  <c r="G28" i="8"/>
  <c r="G69" i="8"/>
  <c r="G46" i="8"/>
  <c r="G8" i="8"/>
  <c r="G21" i="8"/>
  <c r="G66" i="8"/>
  <c r="G6" i="8"/>
  <c r="G35" i="8"/>
  <c r="G36" i="8"/>
  <c r="G38" i="8"/>
  <c r="G18" i="8"/>
  <c r="G55" i="8"/>
  <c r="G44" i="8"/>
  <c r="G14" i="8"/>
  <c r="G43" i="8"/>
  <c r="G19" i="8"/>
  <c r="G51" i="8"/>
  <c r="G29" i="8"/>
  <c r="G33" i="8"/>
  <c r="G34" i="8"/>
  <c r="G22" i="8"/>
  <c r="G48" i="8"/>
  <c r="G50" i="8"/>
  <c r="G54" i="8"/>
  <c r="G16" i="8"/>
  <c r="G45" i="8"/>
  <c r="G59" i="8"/>
  <c r="G37" i="8"/>
  <c r="G65" i="8"/>
  <c r="G24" i="8"/>
  <c r="G39" i="8"/>
  <c r="G58" i="8"/>
  <c r="G20" i="8"/>
  <c r="G12" i="8"/>
  <c r="F9" i="13"/>
  <c r="L9" i="13"/>
  <c r="N9" i="13"/>
  <c r="F10" i="13"/>
  <c r="L10" i="13"/>
  <c r="N10" i="13"/>
  <c r="F11" i="13"/>
  <c r="L11" i="13"/>
  <c r="N11" i="13"/>
  <c r="F12" i="13"/>
  <c r="L12" i="13"/>
  <c r="N12" i="13"/>
  <c r="O9" i="13" l="1"/>
  <c r="O12" i="13"/>
  <c r="O10" i="13"/>
  <c r="O11" i="13"/>
  <c r="L34" i="8" l="1"/>
  <c r="L55" i="8"/>
  <c r="L20" i="8"/>
  <c r="N47" i="9"/>
  <c r="L47" i="9"/>
  <c r="J47" i="9" s="1"/>
  <c r="K47" i="9" s="1"/>
  <c r="M47" i="9" l="1"/>
  <c r="N53" i="13"/>
  <c r="N54" i="13"/>
  <c r="N55" i="13"/>
  <c r="N56" i="13"/>
  <c r="N57" i="13"/>
  <c r="N58" i="13"/>
  <c r="N59" i="13"/>
  <c r="N60" i="13"/>
  <c r="N65" i="13"/>
  <c r="N66" i="13"/>
  <c r="N67" i="13"/>
  <c r="N68" i="13"/>
  <c r="F10" i="16"/>
  <c r="F16" i="16"/>
  <c r="F51" i="16"/>
  <c r="F22" i="16"/>
  <c r="N10" i="16"/>
  <c r="N16" i="16"/>
  <c r="N51" i="16"/>
  <c r="N22" i="16"/>
  <c r="Q10" i="16"/>
  <c r="Q16" i="16"/>
  <c r="Q51" i="16"/>
  <c r="Q22" i="16"/>
  <c r="S16" i="16" l="1"/>
  <c r="S51" i="16"/>
  <c r="S10" i="16"/>
  <c r="S22" i="16"/>
  <c r="Q13" i="12" l="1"/>
  <c r="Q14" i="12"/>
  <c r="Q15" i="12"/>
  <c r="Q16" i="12"/>
  <c r="Q9" i="12"/>
  <c r="Q10" i="12"/>
  <c r="Q11" i="12"/>
  <c r="Q17" i="12"/>
  <c r="Q18" i="12"/>
  <c r="Q19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G25" i="15"/>
  <c r="T25" i="15"/>
  <c r="G50" i="15"/>
  <c r="T50" i="15"/>
  <c r="G37" i="15"/>
  <c r="T37" i="15"/>
  <c r="G51" i="15"/>
  <c r="T51" i="15"/>
  <c r="G28" i="15"/>
  <c r="T28" i="15"/>
  <c r="G33" i="15"/>
  <c r="T33" i="15"/>
  <c r="G67" i="15"/>
  <c r="T67" i="15"/>
  <c r="G36" i="15"/>
  <c r="T36" i="15"/>
  <c r="G52" i="15"/>
  <c r="T52" i="15"/>
  <c r="G24" i="15"/>
  <c r="T24" i="15"/>
  <c r="G39" i="15"/>
  <c r="T39" i="15"/>
  <c r="G18" i="15"/>
  <c r="T18" i="15"/>
  <c r="G55" i="15"/>
  <c r="T55" i="15"/>
  <c r="G10" i="15"/>
  <c r="T10" i="15"/>
  <c r="G49" i="15"/>
  <c r="T49" i="15"/>
  <c r="G43" i="15"/>
  <c r="T43" i="15"/>
  <c r="G23" i="15"/>
  <c r="T23" i="15"/>
  <c r="G48" i="15"/>
  <c r="T48" i="15"/>
  <c r="G65" i="15"/>
  <c r="T65" i="15"/>
  <c r="G71" i="15"/>
  <c r="T71" i="15"/>
  <c r="F53" i="16"/>
  <c r="N53" i="16"/>
  <c r="Q53" i="16"/>
  <c r="F35" i="16"/>
  <c r="N35" i="16"/>
  <c r="Q35" i="16"/>
  <c r="F24" i="16"/>
  <c r="N24" i="16"/>
  <c r="Q24" i="16"/>
  <c r="F9" i="16"/>
  <c r="N9" i="16"/>
  <c r="Q9" i="16"/>
  <c r="F63" i="16"/>
  <c r="N63" i="16"/>
  <c r="Q63" i="16"/>
  <c r="F44" i="16"/>
  <c r="N44" i="16"/>
  <c r="Q44" i="16"/>
  <c r="F32" i="16"/>
  <c r="N32" i="16"/>
  <c r="Q32" i="16"/>
  <c r="F27" i="16"/>
  <c r="N27" i="16"/>
  <c r="Q27" i="16"/>
  <c r="F19" i="16"/>
  <c r="N19" i="16"/>
  <c r="Q19" i="16"/>
  <c r="F37" i="16"/>
  <c r="N37" i="16"/>
  <c r="Q37" i="16"/>
  <c r="F31" i="16"/>
  <c r="N31" i="16"/>
  <c r="Q31" i="16"/>
  <c r="F14" i="16"/>
  <c r="N14" i="16"/>
  <c r="Q14" i="16"/>
  <c r="F58" i="16"/>
  <c r="N58" i="16"/>
  <c r="Q58" i="16"/>
  <c r="F33" i="16"/>
  <c r="N33" i="16"/>
  <c r="Q33" i="16"/>
  <c r="F68" i="16"/>
  <c r="N68" i="16"/>
  <c r="Q68" i="16"/>
  <c r="F59" i="16"/>
  <c r="N59" i="16"/>
  <c r="Q59" i="16"/>
  <c r="F50" i="16"/>
  <c r="N50" i="16"/>
  <c r="Q50" i="16"/>
  <c r="F62" i="16"/>
  <c r="N62" i="16"/>
  <c r="Q62" i="16"/>
  <c r="F13" i="16"/>
  <c r="N13" i="16"/>
  <c r="Q13" i="16"/>
  <c r="F21" i="16"/>
  <c r="N21" i="16"/>
  <c r="Q21" i="16"/>
  <c r="F12" i="16"/>
  <c r="N12" i="16"/>
  <c r="Q12" i="16"/>
  <c r="F26" i="16"/>
  <c r="N26" i="16"/>
  <c r="Q26" i="16"/>
  <c r="F25" i="16"/>
  <c r="N25" i="16"/>
  <c r="Q25" i="16"/>
  <c r="F11" i="16"/>
  <c r="N11" i="16"/>
  <c r="Q11" i="16"/>
  <c r="F48" i="16"/>
  <c r="N48" i="16"/>
  <c r="Q48" i="16"/>
  <c r="F65" i="16"/>
  <c r="N65" i="16"/>
  <c r="Q65" i="16"/>
  <c r="F55" i="16"/>
  <c r="N55" i="16"/>
  <c r="Q55" i="16"/>
  <c r="F17" i="16"/>
  <c r="N17" i="16"/>
  <c r="Q17" i="16"/>
  <c r="F18" i="16"/>
  <c r="N18" i="16"/>
  <c r="Q18" i="16"/>
  <c r="F54" i="16"/>
  <c r="N54" i="16"/>
  <c r="Q54" i="16"/>
  <c r="F42" i="16"/>
  <c r="N42" i="16"/>
  <c r="Q42" i="16"/>
  <c r="F13" i="13"/>
  <c r="L13" i="13"/>
  <c r="N13" i="13"/>
  <c r="F14" i="13"/>
  <c r="L14" i="13"/>
  <c r="N14" i="13"/>
  <c r="F15" i="13"/>
  <c r="L15" i="13"/>
  <c r="N15" i="13"/>
  <c r="F16" i="13"/>
  <c r="L16" i="13"/>
  <c r="N16" i="13"/>
  <c r="F17" i="13"/>
  <c r="L17" i="13"/>
  <c r="N17" i="13"/>
  <c r="F18" i="13"/>
  <c r="L18" i="13"/>
  <c r="N18" i="13"/>
  <c r="F19" i="13"/>
  <c r="L19" i="13"/>
  <c r="N19" i="13"/>
  <c r="F20" i="13"/>
  <c r="L20" i="13"/>
  <c r="N20" i="13"/>
  <c r="F21" i="13"/>
  <c r="L21" i="13"/>
  <c r="N21" i="13"/>
  <c r="F22" i="13"/>
  <c r="L22" i="13"/>
  <c r="N22" i="13"/>
  <c r="F23" i="13"/>
  <c r="L23" i="13"/>
  <c r="N23" i="13"/>
  <c r="F24" i="13"/>
  <c r="L24" i="13"/>
  <c r="N24" i="13"/>
  <c r="F25" i="13"/>
  <c r="L25" i="13"/>
  <c r="N25" i="13"/>
  <c r="F26" i="13"/>
  <c r="L26" i="13"/>
  <c r="N26" i="13"/>
  <c r="F27" i="13"/>
  <c r="L27" i="13"/>
  <c r="N27" i="13"/>
  <c r="F28" i="13"/>
  <c r="L28" i="13"/>
  <c r="N28" i="13"/>
  <c r="F29" i="13"/>
  <c r="L29" i="13"/>
  <c r="N29" i="13"/>
  <c r="F30" i="13"/>
  <c r="L30" i="13"/>
  <c r="N30" i="13"/>
  <c r="F31" i="13"/>
  <c r="L31" i="13"/>
  <c r="N31" i="13"/>
  <c r="F32" i="13"/>
  <c r="L32" i="13"/>
  <c r="N32" i="13"/>
  <c r="F33" i="13"/>
  <c r="L33" i="13"/>
  <c r="N33" i="13"/>
  <c r="F34" i="13"/>
  <c r="L34" i="13"/>
  <c r="N34" i="13"/>
  <c r="F35" i="13"/>
  <c r="L35" i="13"/>
  <c r="N35" i="13"/>
  <c r="F36" i="13"/>
  <c r="L36" i="13"/>
  <c r="N36" i="13"/>
  <c r="F37" i="13"/>
  <c r="L37" i="13"/>
  <c r="N37" i="13"/>
  <c r="F38" i="13"/>
  <c r="L38" i="13"/>
  <c r="N38" i="13"/>
  <c r="F39" i="13"/>
  <c r="L39" i="13"/>
  <c r="N39" i="13"/>
  <c r="F40" i="13"/>
  <c r="L40" i="13"/>
  <c r="N40" i="13"/>
  <c r="G38" i="15"/>
  <c r="G14" i="15"/>
  <c r="G20" i="15"/>
  <c r="G15" i="15"/>
  <c r="N41" i="13"/>
  <c r="N42" i="13"/>
  <c r="N43" i="13"/>
  <c r="N44" i="13"/>
  <c r="N45" i="13"/>
  <c r="N46" i="13"/>
  <c r="N47" i="13"/>
  <c r="N48" i="13"/>
  <c r="N49" i="13"/>
  <c r="N50" i="13"/>
  <c r="N51" i="13"/>
  <c r="N52" i="13"/>
  <c r="J65" i="7"/>
  <c r="K65" i="7" s="1"/>
  <c r="J28" i="7"/>
  <c r="K28" i="7" s="1"/>
  <c r="J71" i="7"/>
  <c r="K71" i="7" s="1"/>
  <c r="J72" i="7"/>
  <c r="K72" i="7" s="1"/>
  <c r="M54" i="8"/>
  <c r="M12" i="8"/>
  <c r="M21" i="8"/>
  <c r="M52" i="8"/>
  <c r="M18" i="8"/>
  <c r="M22" i="8"/>
  <c r="M40" i="8"/>
  <c r="M59" i="8"/>
  <c r="M38" i="8"/>
  <c r="M15" i="8"/>
  <c r="M62" i="8"/>
  <c r="M27" i="8"/>
  <c r="M67" i="8"/>
  <c r="M33" i="8"/>
  <c r="M49" i="8"/>
  <c r="M16" i="8"/>
  <c r="M44" i="8"/>
  <c r="M69" i="8"/>
  <c r="M28" i="8"/>
  <c r="M23" i="8"/>
  <c r="M65" i="8"/>
  <c r="M7" i="8"/>
  <c r="L13" i="8"/>
  <c r="L17" i="8"/>
  <c r="L6" i="8"/>
  <c r="L12" i="8"/>
  <c r="L56" i="8"/>
  <c r="L21" i="8"/>
  <c r="L39" i="8"/>
  <c r="L52" i="8"/>
  <c r="L24" i="8"/>
  <c r="L10" i="8"/>
  <c r="L29" i="8"/>
  <c r="L14" i="8"/>
  <c r="L18" i="8"/>
  <c r="L50" i="8"/>
  <c r="L19" i="8"/>
  <c r="L37" i="8"/>
  <c r="L40" i="8"/>
  <c r="L48" i="8"/>
  <c r="L22" i="8"/>
  <c r="L59" i="8"/>
  <c r="L38" i="8"/>
  <c r="L30" i="8"/>
  <c r="L36" i="8"/>
  <c r="L15" i="8"/>
  <c r="L62" i="8"/>
  <c r="L57" i="8"/>
  <c r="L41" i="8"/>
  <c r="L27" i="8"/>
  <c r="L67" i="8"/>
  <c r="L58" i="8"/>
  <c r="L66" i="8"/>
  <c r="L32" i="8"/>
  <c r="L33" i="8"/>
  <c r="L35" i="8"/>
  <c r="L49" i="8"/>
  <c r="L16" i="8"/>
  <c r="L44" i="8"/>
  <c r="L69" i="8"/>
  <c r="L28" i="8"/>
  <c r="L23" i="8"/>
  <c r="L65" i="8"/>
  <c r="L46" i="8"/>
  <c r="L51" i="8"/>
  <c r="L43" i="8"/>
  <c r="L31" i="8"/>
  <c r="L45" i="8"/>
  <c r="L8" i="8"/>
  <c r="L60" i="8"/>
  <c r="L7" i="8"/>
  <c r="G60" i="8"/>
  <c r="G7" i="8"/>
  <c r="G63" i="15"/>
  <c r="G46" i="15"/>
  <c r="G12" i="15"/>
  <c r="G60" i="15"/>
  <c r="G22" i="15"/>
  <c r="G32" i="15"/>
  <c r="G40" i="15"/>
  <c r="G45" i="15"/>
  <c r="G27" i="15"/>
  <c r="G9" i="15"/>
  <c r="G54" i="15"/>
  <c r="G57" i="15"/>
  <c r="G29" i="15"/>
  <c r="G42" i="15"/>
  <c r="G56" i="15"/>
  <c r="G34" i="15"/>
  <c r="G58" i="15"/>
  <c r="G66" i="15"/>
  <c r="G21" i="15"/>
  <c r="G17" i="15"/>
  <c r="G53" i="15"/>
  <c r="G11" i="15"/>
  <c r="G41" i="15"/>
  <c r="G35" i="15"/>
  <c r="G31" i="15"/>
  <c r="G69" i="15"/>
  <c r="G62" i="15"/>
  <c r="G13" i="15"/>
  <c r="G19" i="15"/>
  <c r="N28" i="9"/>
  <c r="N25" i="9"/>
  <c r="N23" i="9"/>
  <c r="N60" i="9"/>
  <c r="N14" i="9"/>
  <c r="L28" i="9"/>
  <c r="J28" i="9" s="1"/>
  <c r="K28" i="9" s="1"/>
  <c r="L25" i="9"/>
  <c r="J25" i="9" s="1"/>
  <c r="K25" i="9" s="1"/>
  <c r="L23" i="9"/>
  <c r="J23" i="9" s="1"/>
  <c r="K23" i="9" s="1"/>
  <c r="L60" i="9"/>
  <c r="J60" i="9" s="1"/>
  <c r="K60" i="9" s="1"/>
  <c r="L14" i="9"/>
  <c r="J14" i="9" s="1"/>
  <c r="K14" i="9" s="1"/>
  <c r="N66" i="9"/>
  <c r="N20" i="9"/>
  <c r="N38" i="9"/>
  <c r="N61" i="9"/>
  <c r="L66" i="9"/>
  <c r="J66" i="9" s="1"/>
  <c r="K66" i="9" s="1"/>
  <c r="L20" i="9"/>
  <c r="J20" i="9" s="1"/>
  <c r="K20" i="9" s="1"/>
  <c r="L38" i="9"/>
  <c r="L61" i="9"/>
  <c r="J61" i="9" s="1"/>
  <c r="K61" i="9" s="1"/>
  <c r="N60" i="7"/>
  <c r="N27" i="7"/>
  <c r="N47" i="7"/>
  <c r="N23" i="7"/>
  <c r="N70" i="7"/>
  <c r="N11" i="7"/>
  <c r="N68" i="7"/>
  <c r="N22" i="7"/>
  <c r="L60" i="7"/>
  <c r="L27" i="7"/>
  <c r="L47" i="7"/>
  <c r="L23" i="7"/>
  <c r="J23" i="7" s="1"/>
  <c r="K23" i="7" s="1"/>
  <c r="L70" i="7"/>
  <c r="J70" i="7" s="1"/>
  <c r="K70" i="7" s="1"/>
  <c r="L11" i="7"/>
  <c r="J11" i="7" s="1"/>
  <c r="K11" i="7" s="1"/>
  <c r="L68" i="7"/>
  <c r="L22" i="7"/>
  <c r="J22" i="7" s="1"/>
  <c r="K22" i="7" s="1"/>
  <c r="T19" i="15"/>
  <c r="T13" i="15"/>
  <c r="T62" i="15"/>
  <c r="Q68" i="12"/>
  <c r="R68" i="12" s="1"/>
  <c r="Q67" i="12"/>
  <c r="Q66" i="12"/>
  <c r="R66" i="12" s="1"/>
  <c r="Q65" i="12"/>
  <c r="Q64" i="12"/>
  <c r="Q63" i="12"/>
  <c r="Q62" i="12"/>
  <c r="Q61" i="12"/>
  <c r="T41" i="15"/>
  <c r="T35" i="15"/>
  <c r="T31" i="15"/>
  <c r="T69" i="15"/>
  <c r="Q61" i="16"/>
  <c r="Q56" i="16"/>
  <c r="N61" i="16"/>
  <c r="N56" i="16"/>
  <c r="F61" i="16"/>
  <c r="F56" i="16"/>
  <c r="T54" i="15"/>
  <c r="T60" i="15"/>
  <c r="T45" i="15"/>
  <c r="T20" i="15"/>
  <c r="T56" i="15"/>
  <c r="T12" i="15"/>
  <c r="T15" i="15"/>
  <c r="T53" i="15"/>
  <c r="T58" i="15"/>
  <c r="T42" i="15"/>
  <c r="T66" i="15"/>
  <c r="T9" i="15"/>
  <c r="T17" i="15"/>
  <c r="T22" i="15"/>
  <c r="T34" i="15"/>
  <c r="T63" i="15"/>
  <c r="T46" i="15"/>
  <c r="T11" i="15"/>
  <c r="T38" i="15"/>
  <c r="T27" i="15"/>
  <c r="T57" i="15"/>
  <c r="T29" i="15"/>
  <c r="T40" i="15"/>
  <c r="T21" i="15"/>
  <c r="T32" i="15"/>
  <c r="T14" i="15"/>
  <c r="Q33" i="12"/>
  <c r="R33" i="12" s="1"/>
  <c r="Q34" i="12"/>
  <c r="R34" i="12" s="1"/>
  <c r="Q35" i="12"/>
  <c r="Q36" i="12"/>
  <c r="Q37" i="12"/>
  <c r="R37" i="12" s="1"/>
  <c r="Q38" i="12"/>
  <c r="Q39" i="12"/>
  <c r="Q40" i="12"/>
  <c r="R40" i="12" s="1"/>
  <c r="Q41" i="12"/>
  <c r="R41" i="12" s="1"/>
  <c r="Q42" i="12"/>
  <c r="R42" i="12" s="1"/>
  <c r="Q43" i="12"/>
  <c r="Q44" i="12"/>
  <c r="Q45" i="12"/>
  <c r="Q46" i="12"/>
  <c r="R46" i="12" s="1"/>
  <c r="Q47" i="12"/>
  <c r="Q49" i="12"/>
  <c r="R49" i="12" s="1"/>
  <c r="Q50" i="12"/>
  <c r="R50" i="12" s="1"/>
  <c r="Q51" i="12"/>
  <c r="Q52" i="12"/>
  <c r="Q53" i="12"/>
  <c r="R53" i="12" s="1"/>
  <c r="Q54" i="12"/>
  <c r="R54" i="12" s="1"/>
  <c r="Q55" i="12"/>
  <c r="Q56" i="12"/>
  <c r="R56" i="12" s="1"/>
  <c r="Q58" i="12"/>
  <c r="R58" i="12" s="1"/>
  <c r="Q59" i="12"/>
  <c r="R59" i="12" s="1"/>
  <c r="Q38" i="16"/>
  <c r="Q57" i="16"/>
  <c r="Q66" i="16"/>
  <c r="Q20" i="16"/>
  <c r="Q60" i="16"/>
  <c r="Q29" i="16"/>
  <c r="Q40" i="16"/>
  <c r="Q23" i="16"/>
  <c r="Q15" i="16"/>
  <c r="Q34" i="16"/>
  <c r="Q43" i="16"/>
  <c r="Q46" i="16"/>
  <c r="Q67" i="16"/>
  <c r="Q52" i="16"/>
  <c r="Q28" i="16"/>
  <c r="Q64" i="16"/>
  <c r="Q39" i="16"/>
  <c r="Q30" i="16"/>
  <c r="N38" i="16"/>
  <c r="N57" i="16"/>
  <c r="N66" i="16"/>
  <c r="N20" i="16"/>
  <c r="N60" i="16"/>
  <c r="N29" i="16"/>
  <c r="N40" i="16"/>
  <c r="N23" i="16"/>
  <c r="N15" i="16"/>
  <c r="N34" i="16"/>
  <c r="N43" i="16"/>
  <c r="N46" i="16"/>
  <c r="N67" i="16"/>
  <c r="N52" i="16"/>
  <c r="N28" i="16"/>
  <c r="N64" i="16"/>
  <c r="N39" i="16"/>
  <c r="N30" i="16"/>
  <c r="F38" i="16"/>
  <c r="S38" i="16" s="1"/>
  <c r="F57" i="16"/>
  <c r="F66" i="16"/>
  <c r="F20" i="16"/>
  <c r="F60" i="16"/>
  <c r="F29" i="16"/>
  <c r="F40" i="16"/>
  <c r="F23" i="16"/>
  <c r="F15" i="16"/>
  <c r="F34" i="16"/>
  <c r="F43" i="16"/>
  <c r="F46" i="16"/>
  <c r="F67" i="16"/>
  <c r="F52" i="16"/>
  <c r="F28" i="16"/>
  <c r="F64" i="16"/>
  <c r="F39" i="16"/>
  <c r="F30" i="16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5" i="13"/>
  <c r="L66" i="13"/>
  <c r="L67" i="13"/>
  <c r="L68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55" i="13" s="1"/>
  <c r="F56" i="13"/>
  <c r="F57" i="13"/>
  <c r="F58" i="13"/>
  <c r="F59" i="13"/>
  <c r="F60" i="13"/>
  <c r="F65" i="13"/>
  <c r="F66" i="13"/>
  <c r="O66" i="13" s="1"/>
  <c r="F67" i="13"/>
  <c r="F68" i="13"/>
  <c r="N29" i="3"/>
  <c r="L29" i="3"/>
  <c r="J29" i="3" s="1"/>
  <c r="F28" i="2"/>
  <c r="F41" i="2"/>
  <c r="F22" i="2"/>
  <c r="F8" i="2"/>
  <c r="F56" i="2"/>
  <c r="F24" i="2"/>
  <c r="F48" i="2"/>
  <c r="F52" i="2"/>
  <c r="F18" i="2"/>
  <c r="L73" i="9"/>
  <c r="J73" i="9" s="1"/>
  <c r="K73" i="9" s="1"/>
  <c r="N73" i="9"/>
  <c r="L48" i="9"/>
  <c r="L35" i="9"/>
  <c r="J35" i="9" s="1"/>
  <c r="K35" i="9" s="1"/>
  <c r="N35" i="9"/>
  <c r="L68" i="9"/>
  <c r="J68" i="9" s="1"/>
  <c r="K68" i="9" s="1"/>
  <c r="N68" i="9"/>
  <c r="L41" i="9"/>
  <c r="J41" i="9" s="1"/>
  <c r="K41" i="9" s="1"/>
  <c r="N41" i="9"/>
  <c r="L19" i="9"/>
  <c r="J19" i="9" s="1"/>
  <c r="K19" i="9" s="1"/>
  <c r="N19" i="9"/>
  <c r="L54" i="9"/>
  <c r="J54" i="9" s="1"/>
  <c r="K54" i="9" s="1"/>
  <c r="N54" i="9"/>
  <c r="L69" i="9"/>
  <c r="J69" i="9" s="1"/>
  <c r="K69" i="9" s="1"/>
  <c r="N17" i="9"/>
  <c r="L10" i="9"/>
  <c r="J10" i="9" s="1"/>
  <c r="K10" i="9" s="1"/>
  <c r="N10" i="9"/>
  <c r="L24" i="9"/>
  <c r="J24" i="9" s="1"/>
  <c r="K24" i="9" s="1"/>
  <c r="N24" i="9"/>
  <c r="L72" i="9"/>
  <c r="J72" i="9" s="1"/>
  <c r="K72" i="9" s="1"/>
  <c r="N64" i="9"/>
  <c r="L51" i="9"/>
  <c r="J51" i="9" s="1"/>
  <c r="K51" i="9" s="1"/>
  <c r="N51" i="9"/>
  <c r="L30" i="9"/>
  <c r="J30" i="9" s="1"/>
  <c r="K30" i="9" s="1"/>
  <c r="N30" i="9"/>
  <c r="L62" i="9"/>
  <c r="J62" i="9" s="1"/>
  <c r="K62" i="9" s="1"/>
  <c r="N62" i="9"/>
  <c r="L16" i="9"/>
  <c r="J16" i="9" s="1"/>
  <c r="K16" i="9" s="1"/>
  <c r="N16" i="9"/>
  <c r="L36" i="9"/>
  <c r="J36" i="9" s="1"/>
  <c r="K36" i="9" s="1"/>
  <c r="N36" i="9"/>
  <c r="L49" i="9"/>
  <c r="J49" i="9" s="1"/>
  <c r="K49" i="9" s="1"/>
  <c r="N49" i="9"/>
  <c r="L55" i="9"/>
  <c r="J55" i="9" s="1"/>
  <c r="K55" i="9" s="1"/>
  <c r="N55" i="9"/>
  <c r="L56" i="9"/>
  <c r="J56" i="9" s="1"/>
  <c r="K56" i="9" s="1"/>
  <c r="N56" i="9"/>
  <c r="L17" i="9"/>
  <c r="J17" i="9" s="1"/>
  <c r="K17" i="9" s="1"/>
  <c r="N69" i="9"/>
  <c r="L65" i="9"/>
  <c r="J65" i="9" s="1"/>
  <c r="K65" i="9" s="1"/>
  <c r="N65" i="9"/>
  <c r="L34" i="9"/>
  <c r="J34" i="9" s="1"/>
  <c r="K34" i="9" s="1"/>
  <c r="N34" i="9"/>
  <c r="L22" i="9"/>
  <c r="J22" i="9" s="1"/>
  <c r="K22" i="9" s="1"/>
  <c r="N22" i="9"/>
  <c r="L43" i="9"/>
  <c r="J43" i="9" s="1"/>
  <c r="K43" i="9" s="1"/>
  <c r="N43" i="9"/>
  <c r="L44" i="9"/>
  <c r="J44" i="9" s="1"/>
  <c r="K44" i="9" s="1"/>
  <c r="N44" i="9"/>
  <c r="L42" i="9"/>
  <c r="J42" i="9" s="1"/>
  <c r="K42" i="9" s="1"/>
  <c r="N42" i="9"/>
  <c r="L11" i="9"/>
  <c r="J11" i="9" s="1"/>
  <c r="K11" i="9" s="1"/>
  <c r="N11" i="9"/>
  <c r="L26" i="9"/>
  <c r="J26" i="9" s="1"/>
  <c r="K26" i="9" s="1"/>
  <c r="N26" i="9"/>
  <c r="L53" i="9"/>
  <c r="J53" i="9" s="1"/>
  <c r="K53" i="9" s="1"/>
  <c r="N53" i="9"/>
  <c r="L9" i="9"/>
  <c r="J9" i="9" s="1"/>
  <c r="K9" i="9" s="1"/>
  <c r="N9" i="9"/>
  <c r="L67" i="9"/>
  <c r="J67" i="9" s="1"/>
  <c r="K67" i="9" s="1"/>
  <c r="N67" i="9"/>
  <c r="L12" i="9"/>
  <c r="J12" i="9" s="1"/>
  <c r="K12" i="9" s="1"/>
  <c r="N12" i="9"/>
  <c r="L71" i="9"/>
  <c r="J71" i="9" s="1"/>
  <c r="K71" i="9" s="1"/>
  <c r="N71" i="9"/>
  <c r="L8" i="9"/>
  <c r="J8" i="9" s="1"/>
  <c r="K8" i="9" s="1"/>
  <c r="N8" i="9"/>
  <c r="L59" i="9"/>
  <c r="J59" i="9" s="1"/>
  <c r="K59" i="9" s="1"/>
  <c r="N59" i="9"/>
  <c r="L15" i="9"/>
  <c r="J15" i="9" s="1"/>
  <c r="K15" i="9" s="1"/>
  <c r="N15" i="9"/>
  <c r="L13" i="9"/>
  <c r="J13" i="9" s="1"/>
  <c r="K13" i="9" s="1"/>
  <c r="N13" i="9"/>
  <c r="L39" i="9"/>
  <c r="J39" i="9" s="1"/>
  <c r="K39" i="9" s="1"/>
  <c r="N39" i="9"/>
  <c r="L21" i="9"/>
  <c r="J21" i="9" s="1"/>
  <c r="K21" i="9" s="1"/>
  <c r="N21" i="9"/>
  <c r="L50" i="9"/>
  <c r="J50" i="9" s="1"/>
  <c r="K50" i="9" s="1"/>
  <c r="N50" i="9"/>
  <c r="L18" i="9"/>
  <c r="J18" i="9" s="1"/>
  <c r="K18" i="9" s="1"/>
  <c r="N18" i="9"/>
  <c r="L74" i="9"/>
  <c r="J74" i="9" s="1"/>
  <c r="K74" i="9" s="1"/>
  <c r="N74" i="9"/>
  <c r="L57" i="9"/>
  <c r="J57" i="9" s="1"/>
  <c r="K57" i="9" s="1"/>
  <c r="N57" i="9"/>
  <c r="L46" i="9"/>
  <c r="N46" i="9"/>
  <c r="L7" i="9"/>
  <c r="J7" i="9" s="1"/>
  <c r="K7" i="9" s="1"/>
  <c r="N7" i="9"/>
  <c r="L37" i="9"/>
  <c r="J37" i="9" s="1"/>
  <c r="K37" i="9" s="1"/>
  <c r="N37" i="9"/>
  <c r="L64" i="9"/>
  <c r="J64" i="9" s="1"/>
  <c r="K64" i="9" s="1"/>
  <c r="N72" i="9"/>
  <c r="L70" i="9"/>
  <c r="J70" i="9" s="1"/>
  <c r="K70" i="9" s="1"/>
  <c r="N70" i="9"/>
  <c r="L31" i="9"/>
  <c r="N31" i="9"/>
  <c r="L32" i="7"/>
  <c r="J32" i="7" s="1"/>
  <c r="K32" i="7" s="1"/>
  <c r="N32" i="7"/>
  <c r="L69" i="7"/>
  <c r="J69" i="7" s="1"/>
  <c r="K69" i="7" s="1"/>
  <c r="N69" i="7"/>
  <c r="L62" i="7"/>
  <c r="J62" i="7" s="1"/>
  <c r="K62" i="7" s="1"/>
  <c r="N62" i="7"/>
  <c r="L29" i="7"/>
  <c r="J29" i="7" s="1"/>
  <c r="K29" i="7" s="1"/>
  <c r="N29" i="7"/>
  <c r="L37" i="7"/>
  <c r="J37" i="7" s="1"/>
  <c r="K37" i="7" s="1"/>
  <c r="N37" i="7"/>
  <c r="L13" i="7"/>
  <c r="J13" i="7" s="1"/>
  <c r="K13" i="7" s="1"/>
  <c r="N13" i="7"/>
  <c r="L63" i="7"/>
  <c r="J63" i="7" s="1"/>
  <c r="K63" i="7" s="1"/>
  <c r="N63" i="7"/>
  <c r="L51" i="7"/>
  <c r="J51" i="7" s="1"/>
  <c r="K51" i="7" s="1"/>
  <c r="N51" i="7"/>
  <c r="L44" i="7"/>
  <c r="J44" i="7" s="1"/>
  <c r="K44" i="7" s="1"/>
  <c r="N44" i="7"/>
  <c r="L42" i="7"/>
  <c r="J42" i="7" s="1"/>
  <c r="K42" i="7" s="1"/>
  <c r="N42" i="7"/>
  <c r="L31" i="7"/>
  <c r="J31" i="7" s="1"/>
  <c r="K31" i="7" s="1"/>
  <c r="N31" i="7"/>
  <c r="L67" i="7"/>
  <c r="J67" i="7" s="1"/>
  <c r="K67" i="7" s="1"/>
  <c r="N67" i="7"/>
  <c r="L24" i="7"/>
  <c r="J24" i="7" s="1"/>
  <c r="K24" i="7" s="1"/>
  <c r="N24" i="7"/>
  <c r="L35" i="7"/>
  <c r="J35" i="7" s="1"/>
  <c r="K35" i="7" s="1"/>
  <c r="N35" i="7"/>
  <c r="L12" i="7"/>
  <c r="J12" i="7" s="1"/>
  <c r="K12" i="7" s="1"/>
  <c r="N12" i="7"/>
  <c r="L53" i="7"/>
  <c r="J53" i="7" s="1"/>
  <c r="K53" i="7" s="1"/>
  <c r="N53" i="7"/>
  <c r="L25" i="7"/>
  <c r="J25" i="7" s="1"/>
  <c r="K25" i="7" s="1"/>
  <c r="N25" i="7"/>
  <c r="L58" i="7"/>
  <c r="J58" i="7" s="1"/>
  <c r="K58" i="7" s="1"/>
  <c r="N58" i="7"/>
  <c r="L20" i="7"/>
  <c r="J20" i="7" s="1"/>
  <c r="K20" i="7" s="1"/>
  <c r="N20" i="7"/>
  <c r="L34" i="7"/>
  <c r="J34" i="7" s="1"/>
  <c r="K34" i="7" s="1"/>
  <c r="N34" i="7"/>
  <c r="L15" i="7"/>
  <c r="J15" i="7" s="1"/>
  <c r="K15" i="7" s="1"/>
  <c r="N15" i="7"/>
  <c r="L7" i="7"/>
  <c r="J7" i="7" s="1"/>
  <c r="K7" i="7" s="1"/>
  <c r="N7" i="7"/>
  <c r="L19" i="7"/>
  <c r="J19" i="7" s="1"/>
  <c r="K19" i="7" s="1"/>
  <c r="N19" i="7"/>
  <c r="L26" i="7"/>
  <c r="J26" i="7" s="1"/>
  <c r="K26" i="7" s="1"/>
  <c r="N26" i="7"/>
  <c r="L21" i="7"/>
  <c r="J21" i="7" s="1"/>
  <c r="K21" i="7" s="1"/>
  <c r="N21" i="7"/>
  <c r="L30" i="7"/>
  <c r="J30" i="7" s="1"/>
  <c r="K30" i="7" s="1"/>
  <c r="N30" i="7"/>
  <c r="L8" i="7"/>
  <c r="J8" i="7" s="1"/>
  <c r="K8" i="7" s="1"/>
  <c r="N8" i="7"/>
  <c r="L33" i="7"/>
  <c r="J33" i="7" s="1"/>
  <c r="K33" i="7" s="1"/>
  <c r="N33" i="7"/>
  <c r="L46" i="7"/>
  <c r="N46" i="7"/>
  <c r="L10" i="7"/>
  <c r="J10" i="7" s="1"/>
  <c r="K10" i="7" s="1"/>
  <c r="N10" i="7"/>
  <c r="L16" i="7"/>
  <c r="J16" i="7" s="1"/>
  <c r="K16" i="7" s="1"/>
  <c r="N16" i="7"/>
  <c r="L50" i="7"/>
  <c r="J50" i="7" s="1"/>
  <c r="K50" i="7" s="1"/>
  <c r="N50" i="7"/>
  <c r="F44" i="1"/>
  <c r="F22" i="1"/>
  <c r="F61" i="1"/>
  <c r="F41" i="1"/>
  <c r="F50" i="1"/>
  <c r="N43" i="7"/>
  <c r="L43" i="7"/>
  <c r="J43" i="7" s="1"/>
  <c r="K43" i="7" s="1"/>
  <c r="N52" i="7"/>
  <c r="L52" i="7"/>
  <c r="J52" i="7" s="1"/>
  <c r="K52" i="7" s="1"/>
  <c r="L41" i="7"/>
  <c r="J41" i="7" s="1"/>
  <c r="L57" i="7"/>
  <c r="J57" i="7" s="1"/>
  <c r="K57" i="7" s="1"/>
  <c r="L36" i="7"/>
  <c r="J36" i="7" s="1"/>
  <c r="K36" i="7" s="1"/>
  <c r="L48" i="7"/>
  <c r="J48" i="7" s="1"/>
  <c r="K48" i="7" s="1"/>
  <c r="L64" i="7"/>
  <c r="J64" i="7" s="1"/>
  <c r="K64" i="7" s="1"/>
  <c r="L66" i="7"/>
  <c r="J66" i="7" s="1"/>
  <c r="K66" i="7" s="1"/>
  <c r="L18" i="7"/>
  <c r="J18" i="7" s="1"/>
  <c r="K18" i="7" s="1"/>
  <c r="L49" i="7"/>
  <c r="J49" i="7" s="1"/>
  <c r="K49" i="7" s="1"/>
  <c r="L54" i="7"/>
  <c r="J54" i="7" s="1"/>
  <c r="K54" i="7" s="1"/>
  <c r="L38" i="7"/>
  <c r="J38" i="7" s="1"/>
  <c r="K38" i="7" s="1"/>
  <c r="L45" i="7"/>
  <c r="J45" i="7" s="1"/>
  <c r="K45" i="7" s="1"/>
  <c r="L14" i="7"/>
  <c r="J14" i="7" s="1"/>
  <c r="K14" i="7" s="1"/>
  <c r="L40" i="7"/>
  <c r="J40" i="7" s="1"/>
  <c r="K40" i="7" s="1"/>
  <c r="L9" i="7"/>
  <c r="J9" i="7" s="1"/>
  <c r="K9" i="7" s="1"/>
  <c r="L56" i="7"/>
  <c r="J56" i="7" s="1"/>
  <c r="K56" i="7" s="1"/>
  <c r="L59" i="7"/>
  <c r="J59" i="7" s="1"/>
  <c r="K59" i="7" s="1"/>
  <c r="L39" i="7"/>
  <c r="J39" i="7" s="1"/>
  <c r="K39" i="7" s="1"/>
  <c r="F25" i="2"/>
  <c r="F55" i="2"/>
  <c r="F63" i="2"/>
  <c r="F26" i="1"/>
  <c r="F51" i="1"/>
  <c r="F14" i="1"/>
  <c r="F25" i="5"/>
  <c r="N33" i="9"/>
  <c r="L33" i="9"/>
  <c r="J33" i="9" s="1"/>
  <c r="K33" i="9" s="1"/>
  <c r="N18" i="7"/>
  <c r="N39" i="7"/>
  <c r="N66" i="7"/>
  <c r="N40" i="7"/>
  <c r="N54" i="7"/>
  <c r="N14" i="7"/>
  <c r="N61" i="7"/>
  <c r="N64" i="7"/>
  <c r="N56" i="7"/>
  <c r="L61" i="7"/>
  <c r="J61" i="7" s="1"/>
  <c r="K61" i="7" s="1"/>
  <c r="N38" i="7"/>
  <c r="N59" i="7"/>
  <c r="N41" i="7"/>
  <c r="N48" i="7"/>
  <c r="N36" i="7"/>
  <c r="N49" i="7"/>
  <c r="N9" i="7"/>
  <c r="N57" i="7"/>
  <c r="N45" i="7"/>
  <c r="F39" i="1"/>
  <c r="F7" i="1"/>
  <c r="F57" i="1"/>
  <c r="F65" i="2"/>
  <c r="F64" i="2"/>
  <c r="F11" i="2"/>
  <c r="F20" i="2"/>
  <c r="F15" i="2"/>
  <c r="F38" i="2"/>
  <c r="F58" i="2"/>
  <c r="F30" i="2"/>
  <c r="F27" i="2"/>
  <c r="F16" i="2"/>
  <c r="F6" i="2"/>
  <c r="F57" i="2"/>
  <c r="F34" i="2"/>
  <c r="F61" i="2"/>
  <c r="F36" i="2"/>
  <c r="F9" i="2"/>
  <c r="F49" i="2"/>
  <c r="F23" i="2"/>
  <c r="F44" i="2"/>
  <c r="F43" i="2"/>
  <c r="F39" i="2"/>
  <c r="F14" i="2"/>
  <c r="F46" i="2"/>
  <c r="F35" i="2"/>
  <c r="F59" i="2"/>
  <c r="F63" i="1"/>
  <c r="F40" i="1"/>
  <c r="F27" i="1"/>
  <c r="F56" i="1"/>
  <c r="F49" i="1"/>
  <c r="F64" i="1"/>
  <c r="F45" i="1"/>
  <c r="F42" i="1"/>
  <c r="F10" i="1"/>
  <c r="F36" i="1"/>
  <c r="F58" i="1"/>
  <c r="F19" i="1"/>
  <c r="F13" i="1"/>
  <c r="F59" i="1"/>
  <c r="F20" i="1"/>
  <c r="F8" i="1"/>
  <c r="F25" i="1"/>
  <c r="F17" i="1"/>
  <c r="F16" i="1"/>
  <c r="F15" i="1"/>
  <c r="F55" i="1"/>
  <c r="F24" i="1"/>
  <c r="F27" i="5"/>
  <c r="F26" i="5"/>
  <c r="F32" i="5"/>
  <c r="F50" i="2"/>
  <c r="F37" i="2"/>
  <c r="F45" i="2"/>
  <c r="F12" i="2"/>
  <c r="F42" i="2"/>
  <c r="F17" i="2"/>
  <c r="F10" i="2"/>
  <c r="F60" i="2"/>
  <c r="F33" i="2"/>
  <c r="F19" i="2"/>
  <c r="F21" i="2"/>
  <c r="F62" i="2"/>
  <c r="F13" i="2"/>
  <c r="F29" i="2"/>
  <c r="F7" i="2"/>
  <c r="F32" i="2"/>
  <c r="F53" i="2"/>
  <c r="F26" i="2"/>
  <c r="F47" i="2"/>
  <c r="F53" i="1"/>
  <c r="F37" i="1"/>
  <c r="F38" i="1"/>
  <c r="F30" i="1"/>
  <c r="F32" i="1"/>
  <c r="F65" i="1"/>
  <c r="F60" i="1"/>
  <c r="F33" i="1"/>
  <c r="F6" i="1"/>
  <c r="F43" i="1"/>
  <c r="F52" i="1"/>
  <c r="F21" i="1"/>
  <c r="F54" i="1"/>
  <c r="F47" i="1"/>
  <c r="F46" i="1"/>
  <c r="F35" i="1"/>
  <c r="F34" i="1"/>
  <c r="F31" i="1"/>
  <c r="F11" i="1"/>
  <c r="F29" i="1"/>
  <c r="F12" i="1"/>
  <c r="F23" i="1"/>
  <c r="F9" i="1"/>
  <c r="F62" i="1"/>
  <c r="F28" i="1"/>
  <c r="F18" i="1"/>
  <c r="F48" i="1"/>
  <c r="S67" i="16" l="1"/>
  <c r="V11" i="15"/>
  <c r="V9" i="15"/>
  <c r="O59" i="13"/>
  <c r="V12" i="15"/>
  <c r="S29" i="16"/>
  <c r="V27" i="15"/>
  <c r="V38" i="15"/>
  <c r="V46" i="15"/>
  <c r="V29" i="15"/>
  <c r="V31" i="15"/>
  <c r="S58" i="16"/>
  <c r="M74" i="9"/>
  <c r="O46" i="13"/>
  <c r="O47" i="13"/>
  <c r="O58" i="13"/>
  <c r="V62" i="15"/>
  <c r="S43" i="16"/>
  <c r="V35" i="15"/>
  <c r="M70" i="7"/>
  <c r="V28" i="15"/>
  <c r="V33" i="15"/>
  <c r="V21" i="15"/>
  <c r="V45" i="15"/>
  <c r="V19" i="15"/>
  <c r="V36" i="15"/>
  <c r="S64" i="16"/>
  <c r="S11" i="16"/>
  <c r="S13" i="16"/>
  <c r="S40" i="16"/>
  <c r="S15" i="16"/>
  <c r="S28" i="16"/>
  <c r="S56" i="16"/>
  <c r="M28" i="9"/>
  <c r="M12" i="9"/>
  <c r="J48" i="9"/>
  <c r="K48" i="9" s="1"/>
  <c r="M48" i="9"/>
  <c r="M19" i="9"/>
  <c r="O51" i="13"/>
  <c r="O54" i="13"/>
  <c r="O14" i="13"/>
  <c r="O13" i="13"/>
  <c r="M69" i="7"/>
  <c r="O16" i="13"/>
  <c r="M23" i="7"/>
  <c r="M14" i="7"/>
  <c r="M50" i="7"/>
  <c r="M34" i="7"/>
  <c r="M35" i="7"/>
  <c r="M37" i="7"/>
  <c r="M22" i="7"/>
  <c r="O65" i="13"/>
  <c r="O35" i="13"/>
  <c r="O60" i="13"/>
  <c r="O53" i="13"/>
  <c r="M36" i="7"/>
  <c r="J46" i="7"/>
  <c r="K46" i="7" s="1"/>
  <c r="M46" i="7"/>
  <c r="M68" i="7"/>
  <c r="M60" i="7"/>
  <c r="M19" i="7"/>
  <c r="M26" i="7"/>
  <c r="M58" i="7"/>
  <c r="M67" i="7"/>
  <c r="V14" i="15"/>
  <c r="V71" i="15"/>
  <c r="V55" i="15"/>
  <c r="V53" i="15"/>
  <c r="V22" i="15"/>
  <c r="V15" i="15"/>
  <c r="V24" i="15"/>
  <c r="V69" i="15"/>
  <c r="V56" i="15"/>
  <c r="V60" i="15"/>
  <c r="V10" i="15"/>
  <c r="V57" i="15"/>
  <c r="V63" i="15"/>
  <c r="V42" i="15"/>
  <c r="V41" i="15"/>
  <c r="V13" i="15"/>
  <c r="V50" i="15"/>
  <c r="V58" i="15"/>
  <c r="V32" i="15"/>
  <c r="V43" i="15"/>
  <c r="M53" i="7"/>
  <c r="M48" i="7"/>
  <c r="J60" i="7"/>
  <c r="K60" i="7" s="1"/>
  <c r="M16" i="7"/>
  <c r="M47" i="7"/>
  <c r="M52" i="7"/>
  <c r="M12" i="7"/>
  <c r="M59" i="7"/>
  <c r="M44" i="7"/>
  <c r="M42" i="7"/>
  <c r="M29" i="7"/>
  <c r="M27" i="7"/>
  <c r="M66" i="9"/>
  <c r="M61" i="9"/>
  <c r="M70" i="9"/>
  <c r="R67" i="12"/>
  <c r="R60" i="12"/>
  <c r="R64" i="12"/>
  <c r="R45" i="12"/>
  <c r="R65" i="12"/>
  <c r="R44" i="12"/>
  <c r="R38" i="12"/>
  <c r="R61" i="12"/>
  <c r="R62" i="12"/>
  <c r="S18" i="16"/>
  <c r="S9" i="16"/>
  <c r="T67" i="16" s="1"/>
  <c r="S48" i="16"/>
  <c r="S53" i="16"/>
  <c r="S61" i="16"/>
  <c r="S37" i="16"/>
  <c r="O25" i="13"/>
  <c r="O27" i="13"/>
  <c r="O23" i="13"/>
  <c r="O15" i="13"/>
  <c r="O30" i="13"/>
  <c r="O22" i="13"/>
  <c r="O18" i="13"/>
  <c r="O49" i="13"/>
  <c r="O50" i="13"/>
  <c r="O48" i="13"/>
  <c r="O32" i="13"/>
  <c r="V52" i="15"/>
  <c r="V40" i="15"/>
  <c r="V17" i="15"/>
  <c r="V23" i="15"/>
  <c r="V37" i="15"/>
  <c r="V66" i="15"/>
  <c r="V65" i="15"/>
  <c r="V18" i="15"/>
  <c r="V51" i="15"/>
  <c r="V34" i="15"/>
  <c r="V54" i="15"/>
  <c r="V20" i="15"/>
  <c r="V49" i="15"/>
  <c r="V48" i="15"/>
  <c r="V67" i="15"/>
  <c r="V39" i="15"/>
  <c r="V25" i="15"/>
  <c r="S46" i="16"/>
  <c r="S25" i="16"/>
  <c r="S66" i="16"/>
  <c r="S35" i="16"/>
  <c r="S23" i="16"/>
  <c r="S57" i="16"/>
  <c r="S21" i="16"/>
  <c r="S26" i="16"/>
  <c r="S31" i="16"/>
  <c r="S30" i="16"/>
  <c r="S60" i="16"/>
  <c r="S59" i="16"/>
  <c r="S42" i="16"/>
  <c r="S24" i="16"/>
  <c r="S32" i="16"/>
  <c r="S14" i="16"/>
  <c r="S17" i="16"/>
  <c r="S65" i="16"/>
  <c r="S19" i="16"/>
  <c r="S39" i="16"/>
  <c r="S52" i="16"/>
  <c r="S34" i="16"/>
  <c r="S20" i="16"/>
  <c r="S12" i="16"/>
  <c r="S33" i="16"/>
  <c r="S63" i="16"/>
  <c r="S55" i="16"/>
  <c r="S50" i="16"/>
  <c r="S27" i="16"/>
  <c r="S62" i="16"/>
  <c r="S54" i="16"/>
  <c r="S68" i="16"/>
  <c r="S44" i="16"/>
  <c r="R16" i="12"/>
  <c r="R15" i="12"/>
  <c r="R14" i="12"/>
  <c r="R13" i="12"/>
  <c r="R47" i="12"/>
  <c r="R27" i="12"/>
  <c r="R25" i="12"/>
  <c r="R28" i="12"/>
  <c r="R26" i="12"/>
  <c r="R55" i="12"/>
  <c r="R43" i="12"/>
  <c r="R32" i="12"/>
  <c r="R31" i="12"/>
  <c r="R30" i="12"/>
  <c r="R29" i="12"/>
  <c r="M29" i="3"/>
  <c r="R51" i="12"/>
  <c r="R52" i="12"/>
  <c r="R36" i="12"/>
  <c r="R35" i="12"/>
  <c r="M31" i="9"/>
  <c r="M46" i="9"/>
  <c r="M44" i="9"/>
  <c r="M65" i="9"/>
  <c r="M37" i="9"/>
  <c r="M42" i="9"/>
  <c r="M43" i="9"/>
  <c r="M38" i="9"/>
  <c r="M33" i="9"/>
  <c r="M20" i="9"/>
  <c r="M57" i="9"/>
  <c r="M18" i="9"/>
  <c r="M39" i="9"/>
  <c r="M15" i="9"/>
  <c r="M8" i="9"/>
  <c r="R11" i="12"/>
  <c r="R10" i="12"/>
  <c r="R9" i="12"/>
  <c r="M71" i="9"/>
  <c r="M64" i="9"/>
  <c r="M21" i="9"/>
  <c r="M50" i="9"/>
  <c r="M13" i="9"/>
  <c r="M59" i="9"/>
  <c r="M7" i="9"/>
  <c r="M51" i="9"/>
  <c r="J31" i="9"/>
  <c r="K31" i="9" s="1"/>
  <c r="J46" i="9"/>
  <c r="K46" i="9" s="1"/>
  <c r="M60" i="9"/>
  <c r="M9" i="9"/>
  <c r="M25" i="9"/>
  <c r="O31" i="13"/>
  <c r="M69" i="9"/>
  <c r="M55" i="9"/>
  <c r="M24" i="9"/>
  <c r="M54" i="9"/>
  <c r="M68" i="9"/>
  <c r="M73" i="9"/>
  <c r="M62" i="9"/>
  <c r="M11" i="9"/>
  <c r="M72" i="9"/>
  <c r="M53" i="9"/>
  <c r="M30" i="9"/>
  <c r="J38" i="9"/>
  <c r="K38" i="9" s="1"/>
  <c r="M14" i="9"/>
  <c r="M67" i="9"/>
  <c r="M41" i="9"/>
  <c r="M10" i="9"/>
  <c r="M35" i="9"/>
  <c r="M34" i="9"/>
  <c r="M56" i="9"/>
  <c r="M16" i="9"/>
  <c r="M22" i="9"/>
  <c r="M36" i="9"/>
  <c r="M17" i="9"/>
  <c r="M26" i="9"/>
  <c r="M49" i="9"/>
  <c r="M23" i="9"/>
  <c r="R24" i="12"/>
  <c r="R22" i="12"/>
  <c r="R23" i="12"/>
  <c r="R21" i="12"/>
  <c r="R39" i="12"/>
  <c r="R17" i="12"/>
  <c r="R18" i="12"/>
  <c r="R19" i="12"/>
  <c r="O52" i="13"/>
  <c r="R63" i="12"/>
  <c r="O41" i="13"/>
  <c r="O57" i="13"/>
  <c r="O29" i="13"/>
  <c r="O36" i="13"/>
  <c r="O34" i="13"/>
  <c r="O33" i="13"/>
  <c r="O68" i="13"/>
  <c r="O67" i="13"/>
  <c r="O26" i="13"/>
  <c r="O28" i="13"/>
  <c r="O24" i="13"/>
  <c r="O21" i="13"/>
  <c r="O42" i="13"/>
  <c r="O44" i="13"/>
  <c r="O43" i="13"/>
  <c r="O38" i="13"/>
  <c r="O39" i="13"/>
  <c r="O40" i="13"/>
  <c r="O37" i="13"/>
  <c r="O19" i="13"/>
  <c r="O17" i="13"/>
  <c r="O20" i="13"/>
  <c r="O45" i="13"/>
  <c r="O56" i="13"/>
  <c r="M18" i="7"/>
  <c r="M30" i="7"/>
  <c r="M7" i="7"/>
  <c r="J27" i="7"/>
  <c r="K27" i="7" s="1"/>
  <c r="M45" i="7"/>
  <c r="M11" i="7"/>
  <c r="M51" i="7"/>
  <c r="M13" i="7"/>
  <c r="M56" i="7"/>
  <c r="M15" i="7"/>
  <c r="M38" i="7"/>
  <c r="M49" i="7"/>
  <c r="M64" i="7"/>
  <c r="M43" i="7"/>
  <c r="M24" i="7"/>
  <c r="M21" i="7"/>
  <c r="M62" i="7"/>
  <c r="M8" i="7"/>
  <c r="M32" i="7"/>
  <c r="M41" i="7"/>
  <c r="M63" i="7"/>
  <c r="M25" i="7"/>
  <c r="M33" i="7"/>
  <c r="M10" i="7"/>
  <c r="M31" i="7"/>
  <c r="M20" i="7"/>
  <c r="M57" i="7"/>
  <c r="M61" i="7"/>
  <c r="M54" i="7"/>
  <c r="M39" i="7"/>
  <c r="M9" i="7"/>
  <c r="M40" i="7"/>
  <c r="J68" i="7"/>
  <c r="K68" i="7" s="1"/>
  <c r="J47" i="7"/>
  <c r="K47" i="7" s="1"/>
  <c r="M66" i="7"/>
  <c r="R9" i="13"/>
  <c r="Q9" i="13"/>
  <c r="W72" i="15" l="1"/>
  <c r="W44" i="15"/>
  <c r="W68" i="15"/>
  <c r="W61" i="15"/>
  <c r="W26" i="15"/>
  <c r="W59" i="15"/>
  <c r="W64" i="15"/>
  <c r="T68" i="16"/>
  <c r="T39" i="16"/>
  <c r="T25" i="16"/>
  <c r="T43" i="16"/>
  <c r="T19" i="16"/>
  <c r="T61" i="16"/>
  <c r="T44" i="16"/>
  <c r="T55" i="16"/>
  <c r="T52" i="16"/>
  <c r="T32" i="16"/>
  <c r="T31" i="16"/>
  <c r="T66" i="16"/>
  <c r="T18" i="16"/>
  <c r="T15" i="16"/>
  <c r="T24" i="16"/>
  <c r="T58" i="16"/>
  <c r="T21" i="16"/>
  <c r="T62" i="16"/>
  <c r="T12" i="16"/>
  <c r="T65" i="16"/>
  <c r="T59" i="16"/>
  <c r="T57" i="16"/>
  <c r="T53" i="16"/>
  <c r="T11" i="16"/>
  <c r="T37" i="16"/>
  <c r="T40" i="16"/>
  <c r="T33" i="16"/>
  <c r="T46" i="16"/>
  <c r="T27" i="16"/>
  <c r="T60" i="16"/>
  <c r="T48" i="16"/>
  <c r="T56" i="16"/>
  <c r="T64" i="16"/>
  <c r="T63" i="16"/>
  <c r="T26" i="16"/>
  <c r="T29" i="16"/>
  <c r="T54" i="16"/>
  <c r="T42" i="16"/>
  <c r="T13" i="16"/>
  <c r="T20" i="16"/>
  <c r="T17" i="16"/>
  <c r="T23" i="16"/>
  <c r="T50" i="16"/>
  <c r="T34" i="16"/>
  <c r="T14" i="16"/>
  <c r="T30" i="16"/>
  <c r="T35" i="16"/>
  <c r="T49" i="16"/>
  <c r="T47" i="16"/>
  <c r="T45" i="16"/>
  <c r="T9" i="16"/>
  <c r="T36" i="16"/>
  <c r="T41" i="16"/>
  <c r="T22" i="16"/>
  <c r="T10" i="16"/>
  <c r="T16" i="16"/>
  <c r="T51" i="16"/>
  <c r="T28" i="16"/>
  <c r="T38" i="16"/>
  <c r="P68" i="13"/>
  <c r="S10" i="12"/>
  <c r="S14" i="12"/>
  <c r="S18" i="12"/>
  <c r="S22" i="12"/>
  <c r="S26" i="12"/>
  <c r="S30" i="12"/>
  <c r="S34" i="12"/>
  <c r="S38" i="12"/>
  <c r="S42" i="12"/>
  <c r="S46" i="12"/>
  <c r="S50" i="12"/>
  <c r="S54" i="12"/>
  <c r="S58" i="12"/>
  <c r="S62" i="12"/>
  <c r="S66" i="12"/>
  <c r="S70" i="12"/>
  <c r="S17" i="12"/>
  <c r="S29" i="12"/>
  <c r="S41" i="12"/>
  <c r="S57" i="12"/>
  <c r="S69" i="12"/>
  <c r="S11" i="12"/>
  <c r="S15" i="12"/>
  <c r="S19" i="12"/>
  <c r="S23" i="12"/>
  <c r="S27" i="12"/>
  <c r="S31" i="12"/>
  <c r="S35" i="12"/>
  <c r="S39" i="12"/>
  <c r="S43" i="12"/>
  <c r="S47" i="12"/>
  <c r="S51" i="12"/>
  <c r="S55" i="12"/>
  <c r="S59" i="12"/>
  <c r="S63" i="12"/>
  <c r="S67" i="12"/>
  <c r="S71" i="12"/>
  <c r="S21" i="12"/>
  <c r="S37" i="12"/>
  <c r="S49" i="12"/>
  <c r="S61" i="12"/>
  <c r="S12" i="12"/>
  <c r="S16" i="12"/>
  <c r="S20" i="12"/>
  <c r="S24" i="12"/>
  <c r="S28" i="12"/>
  <c r="S32" i="12"/>
  <c r="S36" i="12"/>
  <c r="S40" i="12"/>
  <c r="S44" i="12"/>
  <c r="S48" i="12"/>
  <c r="S52" i="12"/>
  <c r="S56" i="12"/>
  <c r="S60" i="12"/>
  <c r="S64" i="12"/>
  <c r="S68" i="12"/>
  <c r="S72" i="12"/>
  <c r="S13" i="12"/>
  <c r="S25" i="12"/>
  <c r="S33" i="12"/>
  <c r="S45" i="12"/>
  <c r="S53" i="12"/>
  <c r="S65" i="12"/>
  <c r="S9" i="12"/>
  <c r="P64" i="13"/>
  <c r="P38" i="13"/>
  <c r="P20" i="13"/>
  <c r="P66" i="13"/>
  <c r="P61" i="13"/>
  <c r="P62" i="13"/>
  <c r="P63" i="13"/>
  <c r="P28" i="13"/>
  <c r="P23" i="13"/>
  <c r="P17" i="13"/>
  <c r="P43" i="13"/>
  <c r="P26" i="13"/>
  <c r="P29" i="13"/>
  <c r="P49" i="13"/>
  <c r="P27" i="13"/>
  <c r="P16" i="13"/>
  <c r="P46" i="13"/>
  <c r="P19" i="13"/>
  <c r="P44" i="13"/>
  <c r="P67" i="13"/>
  <c r="P57" i="13"/>
  <c r="P18" i="13"/>
  <c r="P25" i="13"/>
  <c r="P53" i="13"/>
  <c r="P36" i="13"/>
  <c r="P51" i="13"/>
  <c r="P37" i="13"/>
  <c r="P22" i="13"/>
  <c r="P56" i="13"/>
  <c r="P40" i="13"/>
  <c r="P21" i="13"/>
  <c r="P33" i="13"/>
  <c r="P31" i="13"/>
  <c r="P32" i="13"/>
  <c r="P30" i="13"/>
  <c r="P35" i="13"/>
  <c r="P14" i="13"/>
  <c r="P50" i="13"/>
  <c r="P47" i="13"/>
  <c r="P42" i="13"/>
  <c r="P41" i="13"/>
  <c r="P60" i="13"/>
  <c r="P13" i="13"/>
  <c r="P11" i="13"/>
  <c r="P10" i="13"/>
  <c r="P12" i="13"/>
  <c r="P9" i="13"/>
  <c r="P55" i="13"/>
  <c r="P45" i="13"/>
  <c r="P39" i="13"/>
  <c r="P24" i="13"/>
  <c r="P34" i="13"/>
  <c r="P52" i="13"/>
  <c r="P48" i="13"/>
  <c r="P15" i="13"/>
  <c r="P65" i="13"/>
  <c r="P54" i="13"/>
  <c r="P58" i="13"/>
  <c r="P59" i="13"/>
  <c r="W38" i="15"/>
  <c r="W50" i="15"/>
  <c r="W11" i="15"/>
  <c r="W49" i="15"/>
  <c r="W29" i="15"/>
  <c r="W40" i="15"/>
  <c r="W60" i="15"/>
  <c r="W62" i="15"/>
  <c r="W52" i="15"/>
  <c r="W56" i="15"/>
  <c r="W36" i="15"/>
  <c r="W33" i="15"/>
  <c r="W32" i="15"/>
  <c r="W42" i="15"/>
  <c r="W69" i="15"/>
  <c r="W55" i="15"/>
  <c r="W19" i="15"/>
  <c r="W47" i="15"/>
  <c r="W16" i="15"/>
  <c r="W70" i="15"/>
  <c r="W30" i="15"/>
  <c r="W37" i="15"/>
  <c r="W58" i="15"/>
  <c r="W24" i="15"/>
  <c r="W71" i="15"/>
  <c r="W46" i="15"/>
  <c r="W21" i="15"/>
  <c r="W35" i="15"/>
  <c r="W66" i="15"/>
  <c r="W51" i="15"/>
  <c r="W17" i="15"/>
  <c r="W13" i="15"/>
  <c r="W22" i="15"/>
  <c r="W31" i="15"/>
  <c r="W12" i="15"/>
  <c r="W39" i="15"/>
  <c r="W67" i="15"/>
  <c r="W48" i="15"/>
  <c r="W18" i="15"/>
  <c r="W23" i="15"/>
  <c r="W15" i="15"/>
  <c r="W45" i="15"/>
  <c r="W25" i="15"/>
  <c r="W54" i="15"/>
  <c r="W65" i="15"/>
  <c r="W43" i="15"/>
  <c r="W63" i="15"/>
  <c r="W27" i="15"/>
  <c r="W34" i="15"/>
  <c r="W41" i="15"/>
  <c r="W57" i="15"/>
  <c r="W53" i="15"/>
  <c r="W9" i="15"/>
  <c r="W28" i="15"/>
  <c r="W20" i="15"/>
  <c r="W10" i="15"/>
  <c r="W14" i="15"/>
  <c r="Q57" i="13"/>
  <c r="R53" i="13"/>
  <c r="Q13" i="13"/>
  <c r="Q33" i="13"/>
  <c r="R45" i="13"/>
  <c r="U37" i="12"/>
  <c r="Q25" i="13"/>
  <c r="T45" i="12"/>
  <c r="U57" i="12"/>
  <c r="T65" i="12"/>
  <c r="T57" i="12"/>
  <c r="T29" i="12"/>
  <c r="U45" i="12"/>
  <c r="U65" i="12"/>
  <c r="U9" i="12"/>
  <c r="U33" i="12"/>
  <c r="U13" i="12"/>
  <c r="U41" i="12"/>
  <c r="T37" i="12"/>
  <c r="U53" i="12"/>
  <c r="T41" i="12"/>
  <c r="U25" i="12"/>
  <c r="T25" i="12"/>
  <c r="T61" i="12"/>
  <c r="T53" i="12"/>
  <c r="U21" i="12"/>
  <c r="U49" i="12"/>
  <c r="T9" i="12"/>
  <c r="T21" i="12"/>
  <c r="T49" i="12"/>
  <c r="U17" i="12"/>
  <c r="U61" i="12"/>
  <c r="U29" i="12"/>
  <c r="T13" i="12"/>
  <c r="T17" i="12"/>
  <c r="T33" i="12"/>
  <c r="R13" i="13"/>
  <c r="Q21" i="13"/>
  <c r="R33" i="13"/>
  <c r="R49" i="13"/>
  <c r="R21" i="13"/>
  <c r="Q49" i="13"/>
  <c r="Q17" i="13"/>
  <c r="Q29" i="13"/>
  <c r="R57" i="13"/>
  <c r="R29" i="13"/>
  <c r="Q65" i="13"/>
  <c r="R65" i="13"/>
  <c r="Q41" i="13"/>
  <c r="R25" i="13"/>
  <c r="R41" i="13"/>
  <c r="R17" i="13"/>
  <c r="R37" i="13"/>
  <c r="Q37" i="13"/>
  <c r="Q45" i="13"/>
  <c r="Q53" i="13"/>
  <c r="V13" i="12" l="1"/>
  <c r="V29" i="12"/>
  <c r="V45" i="12"/>
  <c r="V61" i="12"/>
  <c r="V49" i="12"/>
  <c r="V41" i="12"/>
  <c r="V17" i="12"/>
  <c r="V33" i="12"/>
  <c r="V65" i="12"/>
  <c r="V25" i="12"/>
  <c r="V9" i="12"/>
  <c r="V21" i="12"/>
  <c r="V37" i="12"/>
  <c r="V53" i="12"/>
  <c r="V69" i="12"/>
  <c r="V57" i="12"/>
  <c r="S21" i="13"/>
  <c r="S37" i="13"/>
  <c r="S53" i="13"/>
  <c r="S9" i="13"/>
  <c r="S49" i="13"/>
  <c r="S25" i="13"/>
  <c r="S41" i="13"/>
  <c r="S57" i="13"/>
  <c r="S33" i="13"/>
  <c r="S13" i="13"/>
  <c r="S29" i="13"/>
  <c r="S45" i="13"/>
  <c r="S61" i="13"/>
  <c r="S17" i="13"/>
  <c r="S65" i="13"/>
</calcChain>
</file>

<file path=xl/sharedStrings.xml><?xml version="1.0" encoding="utf-8"?>
<sst xmlns="http://schemas.openxmlformats.org/spreadsheetml/2006/main" count="2526" uniqueCount="307">
  <si>
    <t>Výsledková listina - republikové kolo čtyřboje - chlapci</t>
  </si>
  <si>
    <t>SŠTaS Karviná</t>
  </si>
  <si>
    <t>21. - 22. 03. 2024</t>
  </si>
  <si>
    <t>chlapci - tlaky</t>
  </si>
  <si>
    <t>Příjmení</t>
  </si>
  <si>
    <t>Jméno</t>
  </si>
  <si>
    <t>Rok narození</t>
  </si>
  <si>
    <t>Škola</t>
  </si>
  <si>
    <t>Počet</t>
  </si>
  <si>
    <t>Bodů</t>
  </si>
  <si>
    <t>Pořadí</t>
  </si>
  <si>
    <t>Cel.pořadí</t>
  </si>
  <si>
    <t xml:space="preserve">               ředitel soutěže:  Lukáš Strouhal</t>
  </si>
  <si>
    <t>Výsledková listina - republikové   kolo čtyřboje - chlapcii</t>
  </si>
  <si>
    <t>chlapci - trojskok</t>
  </si>
  <si>
    <t>zaokrouhleno</t>
  </si>
  <si>
    <t>pokus1</t>
  </si>
  <si>
    <t>pokus2</t>
  </si>
  <si>
    <t>pokus3</t>
  </si>
  <si>
    <t xml:space="preserve">                                               ředitel soutěže:  Lukáš Strouhal</t>
  </si>
  <si>
    <t>Výsledková listina - republikové  kolo čtyřboje - chlapci</t>
  </si>
  <si>
    <t>chlapci - shyby</t>
  </si>
  <si>
    <t>chlapci - vznosy</t>
  </si>
  <si>
    <t>Cel. pořadí</t>
  </si>
  <si>
    <t xml:space="preserve">                        ředitel soutěže:  Lukáš Strouhal</t>
  </si>
  <si>
    <t>Místo konání: SŠTaS  Karviná</t>
  </si>
  <si>
    <r>
      <rPr>
        <sz val="11"/>
        <color indexed="8"/>
        <rFont val="Arial Unicode MS"/>
        <family val="2"/>
        <charset val="238"/>
      </rPr>
      <t>21. - 22. 03. 2024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 body pro družstvo počítány první tři nejlepší</t>
    </r>
  </si>
  <si>
    <t>Ročník</t>
  </si>
  <si>
    <t>Tlak</t>
  </si>
  <si>
    <t>Trojskok</t>
  </si>
  <si>
    <t>Shyby</t>
  </si>
  <si>
    <t>Vznosy</t>
  </si>
  <si>
    <t>Body</t>
  </si>
  <si>
    <t>Celkem bodů</t>
  </si>
  <si>
    <t>Body družstva</t>
  </si>
  <si>
    <t>Poř.</t>
  </si>
  <si>
    <t>výkon</t>
  </si>
  <si>
    <t>body</t>
  </si>
  <si>
    <t xml:space="preserve"> jednotlivců</t>
  </si>
  <si>
    <t xml:space="preserve"> družstva</t>
  </si>
  <si>
    <t>Agel</t>
  </si>
  <si>
    <t>Daniel</t>
  </si>
  <si>
    <t xml:space="preserve">SŠTaS Karviná </t>
  </si>
  <si>
    <t xml:space="preserve">Gazur </t>
  </si>
  <si>
    <t>Jan</t>
  </si>
  <si>
    <t xml:space="preserve">Kuš </t>
  </si>
  <si>
    <t>František</t>
  </si>
  <si>
    <t>Nemrava</t>
  </si>
  <si>
    <t>Šimon</t>
  </si>
  <si>
    <t>Vajsar</t>
  </si>
  <si>
    <t>Lukáš</t>
  </si>
  <si>
    <t>BPA Malé Svatoňovice</t>
  </si>
  <si>
    <t>Volek</t>
  </si>
  <si>
    <t>Dominik</t>
  </si>
  <si>
    <t>Klička</t>
  </si>
  <si>
    <t>Matěj</t>
  </si>
  <si>
    <t>Janovský</t>
  </si>
  <si>
    <t>VPŠ a SPŠ MV Praha</t>
  </si>
  <si>
    <t>Riedel</t>
  </si>
  <si>
    <t>Petr</t>
  </si>
  <si>
    <t>David</t>
  </si>
  <si>
    <t>Švorc</t>
  </si>
  <si>
    <t>Martin</t>
  </si>
  <si>
    <t>Bíza</t>
  </si>
  <si>
    <t>Kryštof</t>
  </si>
  <si>
    <t>Gymnázium Šumperk</t>
  </si>
  <si>
    <t>Horák</t>
  </si>
  <si>
    <t>Tomáš</t>
  </si>
  <si>
    <t>Slavík</t>
  </si>
  <si>
    <t>Zaucha</t>
  </si>
  <si>
    <t>Eduard</t>
  </si>
  <si>
    <t>OA Český Těšín</t>
  </si>
  <si>
    <t>Heczko</t>
  </si>
  <si>
    <t>Sikora</t>
  </si>
  <si>
    <t>Jančuš</t>
  </si>
  <si>
    <t>Vilém</t>
  </si>
  <si>
    <t>Biskupské gymn. Brno</t>
  </si>
  <si>
    <t>Prášek</t>
  </si>
  <si>
    <t>Václav</t>
  </si>
  <si>
    <t>Staněk</t>
  </si>
  <si>
    <t>Vít</t>
  </si>
  <si>
    <t>Gymn. Jakuba Škody Přerov</t>
  </si>
  <si>
    <t>Adámek</t>
  </si>
  <si>
    <t>Tadeáš</t>
  </si>
  <si>
    <t>SPŠ stav. Lipník nad Bečvou</t>
  </si>
  <si>
    <t>Barták</t>
  </si>
  <si>
    <t>Válek</t>
  </si>
  <si>
    <t>Matyáš</t>
  </si>
  <si>
    <t>Ondřej</t>
  </si>
  <si>
    <t>Valenta</t>
  </si>
  <si>
    <t>Filip</t>
  </si>
  <si>
    <t>SOU  Domažlice</t>
  </si>
  <si>
    <t>Zámečník</t>
  </si>
  <si>
    <t>Marek</t>
  </si>
  <si>
    <t>Nejedlý</t>
  </si>
  <si>
    <t>Pavel</t>
  </si>
  <si>
    <t>Jareš</t>
  </si>
  <si>
    <t>Martečík</t>
  </si>
  <si>
    <t>Gymnázium Brno</t>
  </si>
  <si>
    <t>Možný</t>
  </si>
  <si>
    <t>Michael</t>
  </si>
  <si>
    <t>Doupovec</t>
  </si>
  <si>
    <t>Pátík</t>
  </si>
  <si>
    <t>Albert</t>
  </si>
  <si>
    <t>Urbanek</t>
  </si>
  <si>
    <t>Gymn. Fr. Živného Bohumín</t>
  </si>
  <si>
    <t>Teichmann</t>
  </si>
  <si>
    <t>Zachara</t>
  </si>
  <si>
    <t>Jakub</t>
  </si>
  <si>
    <t>Richard</t>
  </si>
  <si>
    <t>Skalický</t>
  </si>
  <si>
    <t>VSŠ aVOŠ MO Morav. Třebová</t>
  </si>
  <si>
    <t xml:space="preserve">Foukal </t>
  </si>
  <si>
    <t>Klučka</t>
  </si>
  <si>
    <t>Foukal</t>
  </si>
  <si>
    <t>Mrázek</t>
  </si>
  <si>
    <t>BPA Brno</t>
  </si>
  <si>
    <t>Šedivý</t>
  </si>
  <si>
    <t>Slavíček</t>
  </si>
  <si>
    <t>Šálek</t>
  </si>
  <si>
    <t>Tobias</t>
  </si>
  <si>
    <t>Syrový</t>
  </si>
  <si>
    <t>SPŠ Třebíč</t>
  </si>
  <si>
    <t>Peroutka</t>
  </si>
  <si>
    <t>Jiří</t>
  </si>
  <si>
    <t>Šuhaj</t>
  </si>
  <si>
    <t>Zelený</t>
  </si>
  <si>
    <t>Vranec</t>
  </si>
  <si>
    <t>Radim</t>
  </si>
  <si>
    <t>VPŠ a SPŠ MV Holešov</t>
  </si>
  <si>
    <t>Malý</t>
  </si>
  <si>
    <t>Tecl</t>
  </si>
  <si>
    <t>Fait</t>
  </si>
  <si>
    <t>Gymn. J.Š. Baara Domažlice</t>
  </si>
  <si>
    <t>Švígler</t>
  </si>
  <si>
    <t>Heidler</t>
  </si>
  <si>
    <t>Výsledková listina - republikové   kolo čtyřboje - chlapci</t>
  </si>
  <si>
    <t>Místo konání: Karviná</t>
  </si>
  <si>
    <t xml:space="preserve">shodné body </t>
  </si>
  <si>
    <t>Kategorie: Chlapci</t>
  </si>
  <si>
    <t>určí  pořadí s tlaku</t>
  </si>
  <si>
    <t>poř.</t>
  </si>
  <si>
    <t>Cel. Pořadí</t>
  </si>
  <si>
    <t>Výsledková listina - republikové  kolo čtyřboje - dívky</t>
  </si>
  <si>
    <t xml:space="preserve">21. - 22. 03. 2024 </t>
  </si>
  <si>
    <t>dívky - šplh</t>
  </si>
  <si>
    <t>nepsat nulu ( 13 )</t>
  </si>
  <si>
    <t>nej.pokus</t>
  </si>
  <si>
    <t>1.</t>
  </si>
  <si>
    <t>2.</t>
  </si>
  <si>
    <t>3.</t>
  </si>
  <si>
    <t>dívky - trojskok</t>
  </si>
  <si>
    <t>dívky - hod míčem</t>
  </si>
  <si>
    <t>dívky - sedy-lehy</t>
  </si>
  <si>
    <t>Výkon</t>
  </si>
  <si>
    <t>Místo konání: SŠTaS Karviná</t>
  </si>
  <si>
    <r>
      <rPr>
        <sz val="11"/>
        <color indexed="8"/>
        <rFont val="Arial Unicode MS"/>
        <family val="2"/>
        <charset val="238"/>
      </rPr>
      <t xml:space="preserve">Datum: 21. - 22. 03. 2024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 body pro družstvo počítány první tři nejlepší</t>
    </r>
  </si>
  <si>
    <t>Kategorie: V. dívky</t>
  </si>
  <si>
    <t>Šplh</t>
  </si>
  <si>
    <t>Hod</t>
  </si>
  <si>
    <t>Sed-leh</t>
  </si>
  <si>
    <t>Body  družstva</t>
  </si>
  <si>
    <t>Belásová</t>
  </si>
  <si>
    <t>Veronika</t>
  </si>
  <si>
    <t>Martynková</t>
  </si>
  <si>
    <t>Agáta</t>
  </si>
  <si>
    <t>Paszová</t>
  </si>
  <si>
    <t>Klára</t>
  </si>
  <si>
    <t>Kamila</t>
  </si>
  <si>
    <t>Škopová</t>
  </si>
  <si>
    <t>Marie</t>
  </si>
  <si>
    <t>SOŠ Šumperk</t>
  </si>
  <si>
    <t>Diňová</t>
  </si>
  <si>
    <t>Berenika</t>
  </si>
  <si>
    <t>Gažíková</t>
  </si>
  <si>
    <t>Elizabeth</t>
  </si>
  <si>
    <t>Bára</t>
  </si>
  <si>
    <t>Vacková</t>
  </si>
  <si>
    <t>Daniela</t>
  </si>
  <si>
    <t>Voltrová</t>
  </si>
  <si>
    <t>Karolína</t>
  </si>
  <si>
    <t>Hellingerová</t>
  </si>
  <si>
    <t>Pavlína</t>
  </si>
  <si>
    <t>Rejchrtová</t>
  </si>
  <si>
    <t>Justýna</t>
  </si>
  <si>
    <t>Sehnálková</t>
  </si>
  <si>
    <t>Eliška</t>
  </si>
  <si>
    <t>Vojtěchovská</t>
  </si>
  <si>
    <t>Kroupová</t>
  </si>
  <si>
    <t>Ema</t>
  </si>
  <si>
    <t>Školová</t>
  </si>
  <si>
    <t>Adéla</t>
  </si>
  <si>
    <t>Dufková</t>
  </si>
  <si>
    <t>Markéta</t>
  </si>
  <si>
    <t>Kocková</t>
  </si>
  <si>
    <t>Vanessa</t>
  </si>
  <si>
    <t>Kočí</t>
  </si>
  <si>
    <t>Tereza</t>
  </si>
  <si>
    <t>Brožová</t>
  </si>
  <si>
    <t>Nelly</t>
  </si>
  <si>
    <t>Šichnárková</t>
  </si>
  <si>
    <t>VŠP a SPŠ MV Holešov</t>
  </si>
  <si>
    <t>Matušková</t>
  </si>
  <si>
    <t>Julie</t>
  </si>
  <si>
    <t>Janková</t>
  </si>
  <si>
    <t>Radka</t>
  </si>
  <si>
    <t>Skácelová</t>
  </si>
  <si>
    <t>Natálie</t>
  </si>
  <si>
    <t>Juránková</t>
  </si>
  <si>
    <t>Osladilová</t>
  </si>
  <si>
    <t>Suchanová</t>
  </si>
  <si>
    <t>Emma</t>
  </si>
  <si>
    <t>Sikorová</t>
  </si>
  <si>
    <t>Sára</t>
  </si>
  <si>
    <t>Telecká</t>
  </si>
  <si>
    <t>Biskupské Gymn. Brno</t>
  </si>
  <si>
    <t>Fejfušová</t>
  </si>
  <si>
    <t>Klimčíková</t>
  </si>
  <si>
    <t>Dobešová</t>
  </si>
  <si>
    <t>Jakusidisová</t>
  </si>
  <si>
    <t>Vojancová</t>
  </si>
  <si>
    <t>Vaňková</t>
  </si>
  <si>
    <t>Šteflová</t>
  </si>
  <si>
    <t>Zuzana</t>
  </si>
  <si>
    <t>Zdeborová</t>
  </si>
  <si>
    <t>Šárka</t>
  </si>
  <si>
    <t>SOŠ a SOU Horšovský Týn</t>
  </si>
  <si>
    <t>Kristýna</t>
  </si>
  <si>
    <t>Pečená</t>
  </si>
  <si>
    <t>Kateřina</t>
  </si>
  <si>
    <t>Veselá</t>
  </si>
  <si>
    <t>Hoffmannová</t>
  </si>
  <si>
    <t>Elen</t>
  </si>
  <si>
    <t>Kubálková</t>
  </si>
  <si>
    <t>OA a JŠ Přerov</t>
  </si>
  <si>
    <t>Kubitová</t>
  </si>
  <si>
    <t>Lenka</t>
  </si>
  <si>
    <t>Nevřalová</t>
  </si>
  <si>
    <t>Denisa</t>
  </si>
  <si>
    <t>Komínková</t>
  </si>
  <si>
    <t>Amélie</t>
  </si>
  <si>
    <t>Machutová</t>
  </si>
  <si>
    <t>Gymnázium Příbram</t>
  </si>
  <si>
    <t>Krejčíková</t>
  </si>
  <si>
    <t>Barbora</t>
  </si>
  <si>
    <t>Bálková</t>
  </si>
  <si>
    <t>Koldová</t>
  </si>
  <si>
    <t>Křiklavová</t>
  </si>
  <si>
    <t xml:space="preserve">SPŠ stav. Lipník nad Bečvou </t>
  </si>
  <si>
    <t>Štěpánová</t>
  </si>
  <si>
    <t>Andrysová</t>
  </si>
  <si>
    <t>Nela</t>
  </si>
  <si>
    <t>Sigmundová</t>
  </si>
  <si>
    <t>Petra</t>
  </si>
  <si>
    <t>Stodolová</t>
  </si>
  <si>
    <t>SZŠ Svitavy</t>
  </si>
  <si>
    <t>Škeříková</t>
  </si>
  <si>
    <t>Staňková</t>
  </si>
  <si>
    <t>Terezie</t>
  </si>
  <si>
    <t>Tláskalová</t>
  </si>
  <si>
    <t>Anna</t>
  </si>
  <si>
    <t>Kajzarová</t>
  </si>
  <si>
    <t>Agel SZŠ a VOŠZ Český Těšín</t>
  </si>
  <si>
    <t>Wantuloková</t>
  </si>
  <si>
    <t>Soňa</t>
  </si>
  <si>
    <t>Lipowská</t>
  </si>
  <si>
    <t>Wawreczková</t>
  </si>
  <si>
    <t>Chmelíčková</t>
  </si>
  <si>
    <t>Tauferová SOŠ vet. Kroměříž</t>
  </si>
  <si>
    <t>Boščíková</t>
  </si>
  <si>
    <t>Nováková</t>
  </si>
  <si>
    <t>Švánová</t>
  </si>
  <si>
    <t xml:space="preserve">Datum: 21. - 22. 03. 2024                                                                                                                                                                             </t>
  </si>
  <si>
    <t>určí  pořadí se šplhu</t>
  </si>
  <si>
    <t>Výsledková listina - republikové  kolo čtyřboje - dívky, chlapci</t>
  </si>
  <si>
    <t xml:space="preserve">                                                                  21. - 22. 03. 2024</t>
  </si>
  <si>
    <t>DÍVKY - SOUTĚŽ DRUŽSTEV</t>
  </si>
  <si>
    <t>Tauferova SOŠ vet. Kroměříž</t>
  </si>
  <si>
    <t xml:space="preserve">SOŠ a SOU Horšovský Týn </t>
  </si>
  <si>
    <t xml:space="preserve">SZŠ a VOŠ AGEL Český Těšín </t>
  </si>
  <si>
    <t xml:space="preserve">OA Český Těšín </t>
  </si>
  <si>
    <t xml:space="preserve">VPŠ a SPŠ MV Holešov </t>
  </si>
  <si>
    <t>Gymnázium Jakuba Škody Přerov</t>
  </si>
  <si>
    <t>CHLAPCI - SOUTĚŽ DRUŽSTEV</t>
  </si>
  <si>
    <t>SOU Domažlice</t>
  </si>
  <si>
    <t xml:space="preserve">BPA Malé Svatoňovice </t>
  </si>
  <si>
    <t xml:space="preserve">VPŠ a SPŠ MV Praha </t>
  </si>
  <si>
    <t xml:space="preserve">BPA Brno </t>
  </si>
  <si>
    <t xml:space="preserve">VSŠ a VOŠ MO Moravská Třebová </t>
  </si>
  <si>
    <t>Tilkovský</t>
  </si>
  <si>
    <t>Jindřich</t>
  </si>
  <si>
    <t>Ranecká</t>
  </si>
  <si>
    <t>Pražáková</t>
  </si>
  <si>
    <t>Magdaléna</t>
  </si>
  <si>
    <t>Byrtus</t>
  </si>
  <si>
    <t>Adam</t>
  </si>
  <si>
    <t xml:space="preserve">Škanderová </t>
  </si>
  <si>
    <t xml:space="preserve">Marino </t>
  </si>
  <si>
    <t>Viktor Santo</t>
  </si>
  <si>
    <t xml:space="preserve">Dvořáková </t>
  </si>
  <si>
    <t xml:space="preserve">Šedivý </t>
  </si>
  <si>
    <t>Vu</t>
  </si>
  <si>
    <t>Kuboušková</t>
  </si>
  <si>
    <t>Simona</t>
  </si>
  <si>
    <t>Skálová</t>
  </si>
  <si>
    <t>Káňa</t>
  </si>
  <si>
    <t>Helebrand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</si>
</sst>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&quot;.&quot;"/>
    <numFmt numFmtId="165" formatCode="0.0"/>
    <numFmt numFmtId="166" formatCode="0;[Red]0"/>
    <numFmt numFmtId="167" formatCode="0.0;[Red]0.0"/>
    <numFmt numFmtId="168" formatCode="0.00;[Red]0.00"/>
  </numFmts>
  <fonts count="82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 CE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Arial Unicode MS"/>
      <family val="2"/>
      <charset val="238"/>
    </font>
    <font>
      <b/>
      <sz val="11"/>
      <color rgb="FFFF0000"/>
      <name val="Calibri"/>
      <family val="2"/>
      <charset val="238"/>
    </font>
    <font>
      <b/>
      <sz val="2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rgb="FFC00000"/>
      <name val="Arial CE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b/>
      <sz val="11"/>
      <color rgb="FFC00000"/>
      <name val="Arial CE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6"/>
      <color rgb="FFFF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medium">
        <color indexed="8"/>
      </right>
      <top style="medium">
        <color indexed="8"/>
      </top>
      <bottom/>
      <diagonal/>
    </border>
    <border>
      <left style="double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8"/>
      </top>
      <bottom/>
      <diagonal/>
    </border>
    <border>
      <left style="double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double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18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79" applyNumberFormat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5" fillId="0" borderId="80" applyNumberFormat="0" applyFill="0" applyAlignment="0" applyProtection="0"/>
    <xf numFmtId="0" fontId="36" fillId="0" borderId="81" applyNumberFormat="0" applyFill="0" applyAlignment="0" applyProtection="0"/>
    <xf numFmtId="0" fontId="37" fillId="0" borderId="82" applyNumberFormat="0" applyFill="0" applyAlignment="0" applyProtection="0"/>
    <xf numFmtId="0" fontId="37" fillId="0" borderId="0" applyNumberFormat="0" applyFill="0" applyBorder="0" applyAlignment="0" applyProtection="0"/>
    <xf numFmtId="0" fontId="38" fillId="26" borderId="83" applyNumberFormat="0" applyAlignment="0" applyProtection="0"/>
    <xf numFmtId="0" fontId="39" fillId="12" borderId="79" applyNumberFormat="0" applyAlignment="0" applyProtection="0"/>
    <xf numFmtId="0" fontId="40" fillId="0" borderId="84" applyNumberFormat="0" applyFill="0" applyAlignment="0" applyProtection="0"/>
    <xf numFmtId="0" fontId="41" fillId="27" borderId="0" applyNumberFormat="0" applyBorder="0" applyAlignment="0" applyProtection="0"/>
    <xf numFmtId="0" fontId="18" fillId="28" borderId="85" applyNumberFormat="0" applyAlignment="0" applyProtection="0"/>
    <xf numFmtId="0" fontId="42" fillId="25" borderId="86" applyNumberFormat="0" applyAlignment="0" applyProtection="0"/>
    <xf numFmtId="0" fontId="43" fillId="0" borderId="0" applyNumberFormat="0" applyFill="0" applyBorder="0" applyAlignment="0" applyProtection="0"/>
    <xf numFmtId="0" fontId="44" fillId="0" borderId="87" applyNumberFormat="0" applyFill="0" applyAlignment="0" applyProtection="0"/>
    <xf numFmtId="0" fontId="45" fillId="0" borderId="0" applyNumberFormat="0" applyFill="0" applyBorder="0" applyAlignment="0" applyProtection="0"/>
  </cellStyleXfs>
  <cellXfs count="13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0" borderId="9" xfId="0" applyFont="1" applyBorder="1"/>
    <xf numFmtId="49" fontId="8" fillId="0" borderId="21" xfId="1" applyNumberFormat="1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49" fontId="8" fillId="0" borderId="9" xfId="1" applyNumberFormat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65" fontId="2" fillId="2" borderId="20" xfId="0" applyNumberFormat="1" applyFont="1" applyFill="1" applyBorder="1"/>
    <xf numFmtId="0" fontId="0" fillId="0" borderId="28" xfId="0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1" fontId="11" fillId="2" borderId="7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165" fontId="16" fillId="0" borderId="0" xfId="0" applyNumberFormat="1" applyFont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4" fillId="0" borderId="0" xfId="0" applyFont="1"/>
    <xf numFmtId="0" fontId="18" fillId="0" borderId="0" xfId="2"/>
    <xf numFmtId="0" fontId="18" fillId="0" borderId="39" xfId="2" applyBorder="1"/>
    <xf numFmtId="0" fontId="8" fillId="0" borderId="45" xfId="1" applyFont="1" applyBorder="1" applyAlignment="1">
      <alignment horizontal="center"/>
    </xf>
    <xf numFmtId="0" fontId="8" fillId="0" borderId="45" xfId="1" applyFont="1" applyBorder="1" applyAlignment="1">
      <alignment horizontal="left"/>
    </xf>
    <xf numFmtId="49" fontId="8" fillId="0" borderId="46" xfId="1" applyNumberFormat="1" applyFont="1" applyBorder="1" applyAlignment="1">
      <alignment horizontal="left"/>
    </xf>
    <xf numFmtId="0" fontId="8" fillId="0" borderId="4" xfId="1" applyFont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18" fillId="0" borderId="22" xfId="2" applyBorder="1"/>
    <xf numFmtId="0" fontId="18" fillId="0" borderId="21" xfId="2" applyBorder="1"/>
    <xf numFmtId="0" fontId="9" fillId="0" borderId="32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18" fillId="0" borderId="7" xfId="2" applyBorder="1"/>
    <xf numFmtId="0" fontId="18" fillId="0" borderId="9" xfId="2" applyBorder="1"/>
    <xf numFmtId="0" fontId="18" fillId="0" borderId="34" xfId="2" applyBorder="1"/>
    <xf numFmtId="0" fontId="8" fillId="0" borderId="7" xfId="2" applyFont="1" applyBorder="1" applyAlignment="1">
      <alignment horizontal="center"/>
    </xf>
    <xf numFmtId="0" fontId="24" fillId="0" borderId="48" xfId="1" applyFont="1" applyBorder="1" applyAlignment="1">
      <alignment horizontal="center" vertical="center"/>
    </xf>
    <xf numFmtId="0" fontId="25" fillId="6" borderId="68" xfId="1" applyFont="1" applyFill="1" applyBorder="1" applyAlignment="1">
      <alignment horizontal="center" vertical="center"/>
    </xf>
    <xf numFmtId="0" fontId="25" fillId="6" borderId="69" xfId="1" applyFont="1" applyFill="1" applyBorder="1" applyAlignment="1">
      <alignment horizontal="center" vertical="center"/>
    </xf>
    <xf numFmtId="0" fontId="26" fillId="6" borderId="69" xfId="1" applyFont="1" applyFill="1" applyBorder="1" applyAlignment="1">
      <alignment horizontal="center"/>
    </xf>
    <xf numFmtId="2" fontId="26" fillId="6" borderId="69" xfId="1" applyNumberFormat="1" applyFont="1" applyFill="1" applyBorder="1" applyAlignment="1">
      <alignment horizontal="center"/>
    </xf>
    <xf numFmtId="0" fontId="25" fillId="6" borderId="71" xfId="1" applyFont="1" applyFill="1" applyBorder="1" applyAlignment="1">
      <alignment horizontal="center" vertical="center"/>
    </xf>
    <xf numFmtId="0" fontId="26" fillId="6" borderId="61" xfId="1" applyFont="1" applyFill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5" fillId="6" borderId="73" xfId="1" applyFont="1" applyFill="1" applyBorder="1" applyAlignment="1">
      <alignment horizontal="center" vertical="center"/>
    </xf>
    <xf numFmtId="0" fontId="25" fillId="6" borderId="74" xfId="1" applyFont="1" applyFill="1" applyBorder="1" applyAlignment="1">
      <alignment horizontal="center" vertical="center"/>
    </xf>
    <xf numFmtId="0" fontId="25" fillId="6" borderId="76" xfId="1" applyFont="1" applyFill="1" applyBorder="1" applyAlignment="1">
      <alignment horizontal="center" vertical="center"/>
    </xf>
    <xf numFmtId="0" fontId="25" fillId="6" borderId="51" xfId="1" applyFont="1" applyFill="1" applyBorder="1" applyAlignment="1">
      <alignment horizontal="center"/>
    </xf>
    <xf numFmtId="0" fontId="18" fillId="0" borderId="78" xfId="2" applyBorder="1"/>
    <xf numFmtId="0" fontId="8" fillId="0" borderId="0" xfId="2" applyFont="1"/>
    <xf numFmtId="0" fontId="44" fillId="0" borderId="0" xfId="2" applyFont="1"/>
    <xf numFmtId="0" fontId="18" fillId="0" borderId="88" xfId="2" applyBorder="1"/>
    <xf numFmtId="0" fontId="8" fillId="0" borderId="53" xfId="2" applyFont="1" applyBorder="1" applyAlignment="1">
      <alignment horizontal="center"/>
    </xf>
    <xf numFmtId="0" fontId="8" fillId="0" borderId="53" xfId="2" applyFont="1" applyBorder="1"/>
    <xf numFmtId="0" fontId="8" fillId="0" borderId="54" xfId="2" applyFont="1" applyBorder="1"/>
    <xf numFmtId="1" fontId="21" fillId="29" borderId="49" xfId="1" applyNumberFormat="1" applyFont="1" applyFill="1" applyBorder="1" applyAlignment="1" applyProtection="1">
      <alignment horizontal="center"/>
      <protection locked="0"/>
    </xf>
    <xf numFmtId="0" fontId="8" fillId="0" borderId="7" xfId="2" applyFont="1" applyBorder="1"/>
    <xf numFmtId="0" fontId="8" fillId="0" borderId="9" xfId="2" applyFont="1" applyBorder="1"/>
    <xf numFmtId="0" fontId="8" fillId="0" borderId="22" xfId="2" applyFont="1" applyBorder="1" applyAlignment="1">
      <alignment horizontal="center"/>
    </xf>
    <xf numFmtId="0" fontId="8" fillId="0" borderId="22" xfId="2" applyFont="1" applyBorder="1"/>
    <xf numFmtId="0" fontId="8" fillId="0" borderId="21" xfId="2" applyFont="1" applyBorder="1"/>
    <xf numFmtId="0" fontId="18" fillId="0" borderId="29" xfId="2" applyBorder="1"/>
    <xf numFmtId="0" fontId="25" fillId="30" borderId="68" xfId="1" applyFont="1" applyFill="1" applyBorder="1" applyAlignment="1">
      <alignment horizontal="center" vertical="center"/>
    </xf>
    <xf numFmtId="0" fontId="25" fillId="30" borderId="69" xfId="1" applyFont="1" applyFill="1" applyBorder="1" applyAlignment="1">
      <alignment horizontal="center" vertical="center"/>
    </xf>
    <xf numFmtId="0" fontId="26" fillId="30" borderId="70" xfId="1" applyFont="1" applyFill="1" applyBorder="1" applyAlignment="1">
      <alignment horizontal="center"/>
    </xf>
    <xf numFmtId="0" fontId="26" fillId="30" borderId="69" xfId="1" applyFont="1" applyFill="1" applyBorder="1" applyAlignment="1">
      <alignment horizontal="center"/>
    </xf>
    <xf numFmtId="2" fontId="26" fillId="30" borderId="69" xfId="1" applyNumberFormat="1" applyFont="1" applyFill="1" applyBorder="1" applyAlignment="1">
      <alignment horizontal="center"/>
    </xf>
    <xf numFmtId="0" fontId="25" fillId="30" borderId="71" xfId="1" applyFont="1" applyFill="1" applyBorder="1" applyAlignment="1">
      <alignment horizontal="center" vertical="center"/>
    </xf>
    <xf numFmtId="0" fontId="25" fillId="30" borderId="72" xfId="1" applyFont="1" applyFill="1" applyBorder="1" applyAlignment="1">
      <alignment horizontal="center"/>
    </xf>
    <xf numFmtId="0" fontId="25" fillId="30" borderId="73" xfId="1" applyFont="1" applyFill="1" applyBorder="1" applyAlignment="1">
      <alignment horizontal="center" vertical="center"/>
    </xf>
    <xf numFmtId="0" fontId="25" fillId="30" borderId="74" xfId="1" applyFont="1" applyFill="1" applyBorder="1" applyAlignment="1">
      <alignment horizontal="center" vertical="center"/>
    </xf>
    <xf numFmtId="0" fontId="25" fillId="30" borderId="76" xfId="1" applyFont="1" applyFill="1" applyBorder="1" applyAlignment="1">
      <alignment horizontal="center" vertical="center"/>
    </xf>
    <xf numFmtId="0" fontId="25" fillId="30" borderId="51" xfId="1" applyFont="1" applyFill="1" applyBorder="1" applyAlignment="1">
      <alignment horizontal="center"/>
    </xf>
    <xf numFmtId="0" fontId="25" fillId="30" borderId="77" xfId="1" applyFont="1" applyFill="1" applyBorder="1" applyAlignment="1">
      <alignment horizontal="center"/>
    </xf>
    <xf numFmtId="1" fontId="48" fillId="31" borderId="49" xfId="1" applyNumberFormat="1" applyFont="1" applyFill="1" applyBorder="1" applyAlignment="1" applyProtection="1">
      <alignment horizontal="center"/>
      <protection locked="0"/>
    </xf>
    <xf numFmtId="165" fontId="12" fillId="0" borderId="97" xfId="1" applyNumberFormat="1" applyFont="1" applyBorder="1" applyAlignment="1">
      <alignment horizontal="center"/>
    </xf>
    <xf numFmtId="0" fontId="26" fillId="6" borderId="99" xfId="1" applyFont="1" applyFill="1" applyBorder="1" applyAlignment="1">
      <alignment horizontal="center"/>
    </xf>
    <xf numFmtId="0" fontId="26" fillId="6" borderId="100" xfId="1" applyFont="1" applyFill="1" applyBorder="1" applyAlignment="1">
      <alignment horizontal="center"/>
    </xf>
    <xf numFmtId="1" fontId="26" fillId="6" borderId="99" xfId="1" applyNumberFormat="1" applyFont="1" applyFill="1" applyBorder="1" applyAlignment="1">
      <alignment horizontal="center"/>
    </xf>
    <xf numFmtId="2" fontId="26" fillId="6" borderId="100" xfId="1" applyNumberFormat="1" applyFont="1" applyFill="1" applyBorder="1" applyAlignment="1">
      <alignment horizontal="center"/>
    </xf>
    <xf numFmtId="0" fontId="46" fillId="0" borderId="0" xfId="2" applyFont="1"/>
    <xf numFmtId="0" fontId="26" fillId="30" borderId="99" xfId="1" applyFont="1" applyFill="1" applyBorder="1" applyAlignment="1">
      <alignment horizontal="center"/>
    </xf>
    <xf numFmtId="1" fontId="26" fillId="30" borderId="99" xfId="1" applyNumberFormat="1" applyFont="1" applyFill="1" applyBorder="1" applyAlignment="1">
      <alignment horizontal="center"/>
    </xf>
    <xf numFmtId="2" fontId="26" fillId="30" borderId="100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44" xfId="1" applyFont="1" applyBorder="1" applyAlignment="1">
      <alignment horizontal="center"/>
    </xf>
    <xf numFmtId="1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" fontId="21" fillId="33" borderId="49" xfId="1" applyNumberFormat="1" applyFont="1" applyFill="1" applyBorder="1" applyAlignment="1" applyProtection="1">
      <alignment horizontal="center"/>
      <protection locked="0"/>
    </xf>
    <xf numFmtId="0" fontId="26" fillId="30" borderId="41" xfId="1" applyFont="1" applyFill="1" applyBorder="1" applyAlignment="1">
      <alignment horizontal="center" vertical="center"/>
    </xf>
    <xf numFmtId="0" fontId="26" fillId="30" borderId="110" xfId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4" fillId="0" borderId="0" xfId="2" applyFont="1"/>
    <xf numFmtId="0" fontId="8" fillId="0" borderId="2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center"/>
    </xf>
    <xf numFmtId="164" fontId="2" fillId="3" borderId="30" xfId="0" applyNumberFormat="1" applyFont="1" applyFill="1" applyBorder="1" applyAlignment="1">
      <alignment horizontal="center"/>
    </xf>
    <xf numFmtId="0" fontId="49" fillId="0" borderId="0" xfId="0" applyFont="1"/>
    <xf numFmtId="164" fontId="2" fillId="3" borderId="5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" fontId="3" fillId="0" borderId="0" xfId="0" applyNumberFormat="1" applyFont="1"/>
    <xf numFmtId="1" fontId="0" fillId="0" borderId="0" xfId="0" applyNumberFormat="1"/>
    <xf numFmtId="1" fontId="10" fillId="5" borderId="8" xfId="0" applyNumberFormat="1" applyFont="1" applyFill="1" applyBorder="1" applyAlignment="1">
      <alignment horizontal="center"/>
    </xf>
    <xf numFmtId="1" fontId="53" fillId="5" borderId="5" xfId="0" applyNumberFormat="1" applyFont="1" applyFill="1" applyBorder="1" applyAlignment="1">
      <alignment horizontal="center"/>
    </xf>
    <xf numFmtId="1" fontId="53" fillId="5" borderId="26" xfId="0" applyNumberFormat="1" applyFont="1" applyFill="1" applyBorder="1" applyAlignment="1">
      <alignment horizontal="center"/>
    </xf>
    <xf numFmtId="1" fontId="53" fillId="5" borderId="8" xfId="0" applyNumberFormat="1" applyFont="1" applyFill="1" applyBorder="1" applyAlignment="1">
      <alignment horizontal="center"/>
    </xf>
    <xf numFmtId="1" fontId="53" fillId="5" borderId="24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 wrapText="1"/>
    </xf>
    <xf numFmtId="1" fontId="25" fillId="0" borderId="102" xfId="1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55" fillId="0" borderId="0" xfId="0" applyFont="1"/>
    <xf numFmtId="0" fontId="0" fillId="0" borderId="0" xfId="0" applyAlignment="1">
      <alignment horizontal="centerContinuous" vertical="center"/>
    </xf>
    <xf numFmtId="0" fontId="5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3" borderId="118" xfId="0" applyFont="1" applyFill="1" applyBorder="1" applyAlignment="1">
      <alignment horizontal="center" vertical="center"/>
    </xf>
    <xf numFmtId="0" fontId="58" fillId="34" borderId="11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3" borderId="93" xfId="0" applyFont="1" applyFill="1" applyBorder="1" applyAlignment="1">
      <alignment horizontal="center" vertical="center"/>
    </xf>
    <xf numFmtId="0" fontId="58" fillId="34" borderId="119" xfId="0" applyFont="1" applyFill="1" applyBorder="1" applyAlignment="1">
      <alignment horizontal="center" vertical="center"/>
    </xf>
    <xf numFmtId="0" fontId="13" fillId="3" borderId="120" xfId="0" applyFont="1" applyFill="1" applyBorder="1" applyAlignment="1">
      <alignment horizontal="center" vertical="center"/>
    </xf>
    <xf numFmtId="0" fontId="58" fillId="34" borderId="12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13" fillId="3" borderId="122" xfId="0" applyFont="1" applyFill="1" applyBorder="1" applyAlignment="1">
      <alignment horizontal="center" vertical="center"/>
    </xf>
    <xf numFmtId="0" fontId="13" fillId="3" borderId="116" xfId="0" applyFont="1" applyFill="1" applyBorder="1" applyAlignment="1">
      <alignment horizontal="center" vertical="center"/>
    </xf>
    <xf numFmtId="0" fontId="58" fillId="34" borderId="93" xfId="0" applyFont="1" applyFill="1" applyBorder="1" applyAlignment="1">
      <alignment horizontal="center" vertical="center"/>
    </xf>
    <xf numFmtId="0" fontId="13" fillId="3" borderId="115" xfId="0" applyFont="1" applyFill="1" applyBorder="1" applyAlignment="1">
      <alignment horizontal="center" vertical="center"/>
    </xf>
    <xf numFmtId="0" fontId="8" fillId="0" borderId="55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49" fontId="8" fillId="0" borderId="124" xfId="1" applyNumberFormat="1" applyFont="1" applyBorder="1" applyAlignment="1">
      <alignment horizontal="left"/>
    </xf>
    <xf numFmtId="0" fontId="8" fillId="0" borderId="123" xfId="1" applyFon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22" fillId="0" borderId="105" xfId="1" applyNumberFormat="1" applyFont="1" applyBorder="1" applyAlignment="1" applyProtection="1">
      <alignment horizontal="center"/>
      <protection locked="0"/>
    </xf>
    <xf numFmtId="166" fontId="22" fillId="0" borderId="107" xfId="1" applyNumberFormat="1" applyFont="1" applyBorder="1" applyAlignment="1" applyProtection="1">
      <alignment horizontal="center"/>
      <protection locked="0"/>
    </xf>
    <xf numFmtId="0" fontId="8" fillId="0" borderId="30" xfId="0" applyFont="1" applyBorder="1" applyAlignment="1">
      <alignment horizontal="center"/>
    </xf>
    <xf numFmtId="0" fontId="2" fillId="0" borderId="0" xfId="0" applyFont="1"/>
    <xf numFmtId="0" fontId="9" fillId="0" borderId="8" xfId="2" applyFont="1" applyBorder="1" applyAlignment="1">
      <alignment horizontal="center"/>
    </xf>
    <xf numFmtId="166" fontId="22" fillId="0" borderId="109" xfId="1" applyNumberFormat="1" applyFont="1" applyBorder="1" applyAlignment="1" applyProtection="1">
      <alignment horizontal="center"/>
      <protection locked="0"/>
    </xf>
    <xf numFmtId="0" fontId="8" fillId="0" borderId="55" xfId="1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5" fillId="0" borderId="38" xfId="0" applyFont="1" applyBorder="1"/>
    <xf numFmtId="0" fontId="1" fillId="0" borderId="38" xfId="0" applyFont="1" applyBorder="1" applyAlignment="1">
      <alignment horizontal="center" vertical="center"/>
    </xf>
    <xf numFmtId="0" fontId="3" fillId="0" borderId="38" xfId="0" applyFont="1" applyBorder="1"/>
    <xf numFmtId="0" fontId="0" fillId="0" borderId="38" xfId="0" applyBorder="1"/>
    <xf numFmtId="0" fontId="3" fillId="0" borderId="131" xfId="0" applyFont="1" applyBorder="1"/>
    <xf numFmtId="1" fontId="11" fillId="2" borderId="22" xfId="0" applyNumberFormat="1" applyFont="1" applyFill="1" applyBorder="1" applyAlignment="1">
      <alignment horizontal="right"/>
    </xf>
    <xf numFmtId="0" fontId="10" fillId="6" borderId="17" xfId="0" applyFont="1" applyFill="1" applyBorder="1" applyAlignment="1">
      <alignment horizontal="center" vertical="center"/>
    </xf>
    <xf numFmtId="0" fontId="10" fillId="6" borderId="130" xfId="0" applyFont="1" applyFill="1" applyBorder="1" applyAlignment="1">
      <alignment horizontal="center" vertical="center"/>
    </xf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11" fillId="0" borderId="34" xfId="0" applyNumberFormat="1" applyFont="1" applyBorder="1" applyAlignment="1">
      <alignment horizontal="right"/>
    </xf>
    <xf numFmtId="0" fontId="0" fillId="0" borderId="39" xfId="0" applyBorder="1"/>
    <xf numFmtId="166" fontId="11" fillId="0" borderId="134" xfId="0" applyNumberFormat="1" applyFont="1" applyBorder="1" applyAlignment="1">
      <alignment horizontal="right"/>
    </xf>
    <xf numFmtId="0" fontId="3" fillId="0" borderId="39" xfId="0" applyFont="1" applyBorder="1"/>
    <xf numFmtId="0" fontId="1" fillId="0" borderId="39" xfId="0" applyFont="1" applyBorder="1" applyAlignment="1">
      <alignment horizontal="center"/>
    </xf>
    <xf numFmtId="166" fontId="2" fillId="2" borderId="53" xfId="0" applyNumberFormat="1" applyFont="1" applyFill="1" applyBorder="1"/>
    <xf numFmtId="1" fontId="18" fillId="0" borderId="0" xfId="2" applyNumberFormat="1"/>
    <xf numFmtId="0" fontId="18" fillId="0" borderId="0" xfId="2" applyAlignment="1">
      <alignment horizontal="right"/>
    </xf>
    <xf numFmtId="166" fontId="22" fillId="0" borderId="6" xfId="1" applyNumberFormat="1" applyFont="1" applyBorder="1" applyAlignment="1" applyProtection="1">
      <alignment horizontal="center"/>
      <protection locked="0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0" fontId="8" fillId="0" borderId="128" xfId="1" applyFont="1" applyBorder="1" applyAlignment="1">
      <alignment horizontal="center"/>
    </xf>
    <xf numFmtId="164" fontId="2" fillId="3" borderId="55" xfId="0" applyNumberFormat="1" applyFont="1" applyFill="1" applyBorder="1" applyAlignment="1">
      <alignment horizontal="center"/>
    </xf>
    <xf numFmtId="0" fontId="11" fillId="0" borderId="0" xfId="0" applyFont="1"/>
    <xf numFmtId="0" fontId="22" fillId="0" borderId="136" xfId="1" applyFont="1" applyBorder="1" applyAlignment="1">
      <alignment horizontal="center"/>
    </xf>
    <xf numFmtId="0" fontId="22" fillId="0" borderId="137" xfId="1" applyFont="1" applyBorder="1" applyAlignment="1">
      <alignment horizontal="center"/>
    </xf>
    <xf numFmtId="0" fontId="53" fillId="0" borderId="0" xfId="0" applyFont="1" applyAlignment="1">
      <alignment horizontal="center"/>
    </xf>
    <xf numFmtId="2" fontId="22" fillId="0" borderId="103" xfId="1" applyNumberFormat="1" applyFont="1" applyBorder="1" applyAlignment="1" applyProtection="1">
      <alignment horizontal="center"/>
      <protection locked="0"/>
    </xf>
    <xf numFmtId="1" fontId="12" fillId="0" borderId="97" xfId="1" applyNumberFormat="1" applyFont="1" applyBorder="1" applyAlignment="1">
      <alignment horizontal="center"/>
    </xf>
    <xf numFmtId="0" fontId="12" fillId="6" borderId="15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1" fontId="53" fillId="5" borderId="12" xfId="0" applyNumberFormat="1" applyFont="1" applyFill="1" applyBorder="1" applyAlignment="1">
      <alignment horizontal="center"/>
    </xf>
    <xf numFmtId="1" fontId="53" fillId="5" borderId="23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14" fillId="0" borderId="88" xfId="0" applyFont="1" applyBorder="1"/>
    <xf numFmtId="0" fontId="13" fillId="0" borderId="88" xfId="0" applyFont="1" applyBorder="1" applyAlignment="1">
      <alignment horizontal="centerContinuous"/>
    </xf>
    <xf numFmtId="0" fontId="0" fillId="0" borderId="88" xfId="0" applyBorder="1"/>
    <xf numFmtId="0" fontId="14" fillId="0" borderId="38" xfId="0" applyFont="1" applyBorder="1"/>
    <xf numFmtId="0" fontId="13" fillId="0" borderId="38" xfId="0" applyFont="1" applyBorder="1" applyAlignment="1">
      <alignment horizontal="centerContinuous"/>
    </xf>
    <xf numFmtId="0" fontId="10" fillId="0" borderId="38" xfId="0" applyFont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4" fillId="0" borderId="32" xfId="0" applyFont="1" applyBorder="1"/>
    <xf numFmtId="0" fontId="0" fillId="0" borderId="32" xfId="0" applyBorder="1"/>
    <xf numFmtId="0" fontId="0" fillId="0" borderId="142" xfId="0" applyBorder="1" applyAlignment="1">
      <alignment horizontal="center" vertical="center"/>
    </xf>
    <xf numFmtId="0" fontId="12" fillId="6" borderId="143" xfId="0" applyFont="1" applyFill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Continuous" vertical="center"/>
    </xf>
    <xf numFmtId="0" fontId="12" fillId="6" borderId="17" xfId="0" applyFont="1" applyFill="1" applyBorder="1" applyAlignment="1">
      <alignment horizontal="center" vertical="center"/>
    </xf>
    <xf numFmtId="0" fontId="25" fillId="6" borderId="144" xfId="1" applyFont="1" applyFill="1" applyBorder="1" applyAlignment="1">
      <alignment horizontal="center"/>
    </xf>
    <xf numFmtId="0" fontId="25" fillId="6" borderId="145" xfId="1" applyFont="1" applyFill="1" applyBorder="1" applyAlignment="1">
      <alignment horizontal="center"/>
    </xf>
    <xf numFmtId="0" fontId="0" fillId="0" borderId="146" xfId="0" applyBorder="1"/>
    <xf numFmtId="0" fontId="18" fillId="0" borderId="11" xfId="2" applyBorder="1"/>
    <xf numFmtId="0" fontId="9" fillId="0" borderId="12" xfId="2" applyFont="1" applyBorder="1" applyAlignment="1">
      <alignment horizontal="center"/>
    </xf>
    <xf numFmtId="1" fontId="10" fillId="5" borderId="12" xfId="0" applyNumberFormat="1" applyFont="1" applyFill="1" applyBorder="1" applyAlignment="1">
      <alignment horizontal="center"/>
    </xf>
    <xf numFmtId="1" fontId="25" fillId="0" borderId="147" xfId="1" applyNumberFormat="1" applyFont="1" applyBorder="1" applyAlignment="1">
      <alignment horizontal="center"/>
    </xf>
    <xf numFmtId="1" fontId="12" fillId="0" borderId="148" xfId="1" applyNumberFormat="1" applyFont="1" applyBorder="1" applyAlignment="1">
      <alignment horizontal="center"/>
    </xf>
    <xf numFmtId="0" fontId="22" fillId="0" borderId="150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74" xfId="1" applyFont="1" applyBorder="1" applyAlignment="1">
      <alignment horizontal="center"/>
    </xf>
    <xf numFmtId="0" fontId="22" fillId="0" borderId="78" xfId="1" applyFont="1" applyBorder="1" applyAlignment="1">
      <alignment horizontal="center"/>
    </xf>
    <xf numFmtId="0" fontId="25" fillId="6" borderId="153" xfId="1" applyFont="1" applyFill="1" applyBorder="1" applyAlignment="1">
      <alignment horizontal="center" vertical="center"/>
    </xf>
    <xf numFmtId="0" fontId="25" fillId="6" borderId="154" xfId="1" applyFont="1" applyFill="1" applyBorder="1" applyAlignment="1">
      <alignment horizontal="center" vertical="center"/>
    </xf>
    <xf numFmtId="0" fontId="22" fillId="0" borderId="91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92" xfId="1" applyFont="1" applyBorder="1" applyAlignment="1">
      <alignment horizontal="center"/>
    </xf>
    <xf numFmtId="0" fontId="22" fillId="0" borderId="140" xfId="1" applyFont="1" applyBorder="1" applyAlignment="1">
      <alignment horizontal="center"/>
    </xf>
    <xf numFmtId="0" fontId="22" fillId="0" borderId="141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2" fillId="0" borderId="152" xfId="1" applyFont="1" applyBorder="1" applyAlignment="1">
      <alignment horizontal="center"/>
    </xf>
    <xf numFmtId="0" fontId="22" fillId="0" borderId="89" xfId="1" applyFont="1" applyBorder="1" applyAlignment="1">
      <alignment horizontal="center"/>
    </xf>
    <xf numFmtId="1" fontId="12" fillId="0" borderId="149" xfId="1" applyNumberFormat="1" applyFont="1" applyBorder="1" applyAlignment="1">
      <alignment horizontal="center"/>
    </xf>
    <xf numFmtId="2" fontId="22" fillId="0" borderId="59" xfId="1" applyNumberFormat="1" applyFont="1" applyBorder="1" applyAlignment="1" applyProtection="1">
      <alignment horizontal="center"/>
      <protection locked="0"/>
    </xf>
    <xf numFmtId="2" fontId="22" fillId="0" borderId="7" xfId="1" applyNumberFormat="1" applyFont="1" applyBorder="1" applyAlignment="1" applyProtection="1">
      <alignment horizontal="center"/>
      <protection locked="0"/>
    </xf>
    <xf numFmtId="2" fontId="22" fillId="0" borderId="56" xfId="1" applyNumberFormat="1" applyFont="1" applyBorder="1" applyAlignment="1" applyProtection="1">
      <alignment horizontal="center"/>
      <protection locked="0"/>
    </xf>
    <xf numFmtId="166" fontId="22" fillId="0" borderId="91" xfId="1" applyNumberFormat="1" applyFont="1" applyBorder="1" applyAlignment="1" applyProtection="1">
      <alignment horizontal="center"/>
      <protection locked="0"/>
    </xf>
    <xf numFmtId="166" fontId="22" fillId="0" borderId="161" xfId="1" applyNumberFormat="1" applyFont="1" applyBorder="1" applyAlignment="1" applyProtection="1">
      <alignment horizontal="center"/>
      <protection locked="0"/>
    </xf>
    <xf numFmtId="166" fontId="22" fillId="0" borderId="92" xfId="1" applyNumberFormat="1" applyFont="1" applyBorder="1" applyAlignment="1" applyProtection="1">
      <alignment horizontal="center"/>
      <protection locked="0"/>
    </xf>
    <xf numFmtId="166" fontId="25" fillId="0" borderId="157" xfId="1" applyNumberFormat="1" applyFont="1" applyBorder="1" applyAlignment="1" applyProtection="1">
      <alignment horizontal="center"/>
      <protection locked="0"/>
    </xf>
    <xf numFmtId="166" fontId="25" fillId="0" borderId="109" xfId="1" applyNumberFormat="1" applyFont="1" applyBorder="1" applyAlignment="1" applyProtection="1">
      <alignment horizontal="center"/>
      <protection locked="0"/>
    </xf>
    <xf numFmtId="166" fontId="25" fillId="0" borderId="162" xfId="1" applyNumberFormat="1" applyFont="1" applyBorder="1" applyAlignment="1" applyProtection="1">
      <alignment horizontal="center"/>
      <protection locked="0"/>
    </xf>
    <xf numFmtId="166" fontId="25" fillId="0" borderId="158" xfId="1" applyNumberFormat="1" applyFont="1" applyBorder="1" applyAlignment="1" applyProtection="1">
      <alignment horizontal="center"/>
      <protection locked="0"/>
    </xf>
    <xf numFmtId="166" fontId="22" fillId="0" borderId="163" xfId="1" applyNumberFormat="1" applyFont="1" applyBorder="1" applyAlignment="1" applyProtection="1">
      <alignment horizontal="center"/>
      <protection locked="0"/>
    </xf>
    <xf numFmtId="166" fontId="22" fillId="0" borderId="139" xfId="1" applyNumberFormat="1" applyFont="1" applyBorder="1" applyAlignment="1" applyProtection="1">
      <alignment horizontal="center"/>
      <protection locked="0"/>
    </xf>
    <xf numFmtId="166" fontId="22" fillId="0" borderId="157" xfId="1" applyNumberFormat="1" applyFont="1" applyBorder="1" applyAlignment="1" applyProtection="1">
      <alignment horizontal="center"/>
      <protection locked="0"/>
    </xf>
    <xf numFmtId="166" fontId="22" fillId="0" borderId="162" xfId="1" applyNumberFormat="1" applyFont="1" applyBorder="1" applyAlignment="1" applyProtection="1">
      <alignment horizontal="center"/>
      <protection locked="0"/>
    </xf>
    <xf numFmtId="166" fontId="22" fillId="0" borderId="151" xfId="1" applyNumberFormat="1" applyFont="1" applyBorder="1" applyAlignment="1" applyProtection="1">
      <alignment horizontal="center"/>
      <protection locked="0"/>
    </xf>
    <xf numFmtId="166" fontId="22" fillId="0" borderId="158" xfId="1" applyNumberFormat="1" applyFont="1" applyBorder="1" applyAlignment="1" applyProtection="1">
      <alignment horizontal="center"/>
      <protection locked="0"/>
    </xf>
    <xf numFmtId="166" fontId="22" fillId="0" borderId="164" xfId="1" applyNumberFormat="1" applyFont="1" applyBorder="1" applyAlignment="1" applyProtection="1">
      <alignment horizontal="center"/>
      <protection locked="0"/>
    </xf>
    <xf numFmtId="166" fontId="22" fillId="0" borderId="60" xfId="1" applyNumberFormat="1" applyFont="1" applyBorder="1" applyAlignment="1" applyProtection="1">
      <alignment horizontal="center"/>
      <protection locked="0"/>
    </xf>
    <xf numFmtId="166" fontId="22" fillId="0" borderId="9" xfId="1" applyNumberFormat="1" applyFont="1" applyBorder="1" applyAlignment="1" applyProtection="1">
      <alignment horizontal="center"/>
      <protection locked="0"/>
    </xf>
    <xf numFmtId="166" fontId="22" fillId="0" borderId="165" xfId="1" applyNumberFormat="1" applyFont="1" applyBorder="1" applyAlignment="1" applyProtection="1">
      <alignment horizontal="center"/>
      <protection locked="0"/>
    </xf>
    <xf numFmtId="166" fontId="25" fillId="0" borderId="60" xfId="1" applyNumberFormat="1" applyFont="1" applyBorder="1" applyAlignment="1" applyProtection="1">
      <alignment horizontal="center"/>
      <protection locked="0"/>
    </xf>
    <xf numFmtId="166" fontId="25" fillId="0" borderId="9" xfId="1" applyNumberFormat="1" applyFont="1" applyBorder="1" applyAlignment="1" applyProtection="1">
      <alignment horizontal="center"/>
      <protection locked="0"/>
    </xf>
    <xf numFmtId="166" fontId="25" fillId="0" borderId="165" xfId="1" applyNumberFormat="1" applyFont="1" applyBorder="1" applyAlignment="1" applyProtection="1">
      <alignment horizontal="center"/>
      <protection locked="0"/>
    </xf>
    <xf numFmtId="166" fontId="25" fillId="0" borderId="33" xfId="1" applyNumberFormat="1" applyFont="1" applyBorder="1" applyAlignment="1" applyProtection="1">
      <alignment horizontal="center"/>
      <protection locked="0"/>
    </xf>
    <xf numFmtId="166" fontId="22" fillId="0" borderId="27" xfId="1" applyNumberFormat="1" applyFont="1" applyBorder="1" applyAlignment="1" applyProtection="1">
      <alignment horizontal="center"/>
      <protection locked="0"/>
    </xf>
    <xf numFmtId="166" fontId="22" fillId="0" borderId="46" xfId="1" applyNumberFormat="1" applyFont="1" applyBorder="1" applyAlignment="1" applyProtection="1">
      <alignment horizontal="center"/>
      <protection locked="0"/>
    </xf>
    <xf numFmtId="166" fontId="22" fillId="0" borderId="160" xfId="1" applyNumberFormat="1" applyFont="1" applyBorder="1" applyAlignment="1" applyProtection="1">
      <alignment horizontal="center"/>
      <protection locked="0"/>
    </xf>
    <xf numFmtId="166" fontId="22" fillId="0" borderId="33" xfId="1" applyNumberFormat="1" applyFont="1" applyBorder="1" applyAlignment="1" applyProtection="1">
      <alignment horizontal="center"/>
      <protection locked="0"/>
    </xf>
    <xf numFmtId="0" fontId="22" fillId="0" borderId="9" xfId="1" applyFont="1" applyBorder="1" applyAlignment="1">
      <alignment horizontal="center"/>
    </xf>
    <xf numFmtId="0" fontId="22" fillId="0" borderId="167" xfId="1" applyFont="1" applyBorder="1" applyAlignment="1">
      <alignment horizontal="center"/>
    </xf>
    <xf numFmtId="166" fontId="22" fillId="0" borderId="111" xfId="1" applyNumberFormat="1" applyFont="1" applyBorder="1" applyAlignment="1" applyProtection="1">
      <alignment horizontal="center"/>
      <protection locked="0"/>
    </xf>
    <xf numFmtId="0" fontId="22" fillId="0" borderId="169" xfId="1" applyFont="1" applyBorder="1" applyAlignment="1">
      <alignment horizontal="center"/>
    </xf>
    <xf numFmtId="0" fontId="22" fillId="0" borderId="170" xfId="1" applyFont="1" applyBorder="1" applyAlignment="1">
      <alignment horizontal="center"/>
    </xf>
    <xf numFmtId="166" fontId="25" fillId="0" borderId="164" xfId="1" applyNumberFormat="1" applyFont="1" applyBorder="1" applyAlignment="1" applyProtection="1">
      <alignment horizontal="center"/>
      <protection locked="0"/>
    </xf>
    <xf numFmtId="0" fontId="22" fillId="0" borderId="171" xfId="1" applyFont="1" applyBorder="1" applyAlignment="1">
      <alignment horizontal="center"/>
    </xf>
    <xf numFmtId="0" fontId="25" fillId="6" borderId="74" xfId="1" applyFont="1" applyFill="1" applyBorder="1"/>
    <xf numFmtId="0" fontId="25" fillId="6" borderId="172" xfId="1" applyFont="1" applyFill="1" applyBorder="1" applyAlignment="1">
      <alignment horizontal="center" vertical="center"/>
    </xf>
    <xf numFmtId="0" fontId="25" fillId="6" borderId="174" xfId="1" applyFont="1" applyFill="1" applyBorder="1" applyAlignment="1">
      <alignment horizontal="center" vertical="center"/>
    </xf>
    <xf numFmtId="0" fontId="25" fillId="6" borderId="173" xfId="1" applyFont="1" applyFill="1" applyBorder="1" applyAlignment="1">
      <alignment horizontal="center" vertical="center"/>
    </xf>
    <xf numFmtId="0" fontId="12" fillId="6" borderId="175" xfId="1" applyFont="1" applyFill="1" applyBorder="1"/>
    <xf numFmtId="2" fontId="26" fillId="6" borderId="173" xfId="1" applyNumberFormat="1" applyFont="1" applyFill="1" applyBorder="1" applyAlignment="1">
      <alignment horizontal="center"/>
    </xf>
    <xf numFmtId="0" fontId="26" fillId="6" borderId="173" xfId="1" applyFont="1" applyFill="1" applyBorder="1" applyAlignment="1">
      <alignment horizontal="center"/>
    </xf>
    <xf numFmtId="0" fontId="25" fillId="6" borderId="160" xfId="1" applyFont="1" applyFill="1" applyBorder="1" applyAlignment="1">
      <alignment horizontal="center" vertical="center"/>
    </xf>
    <xf numFmtId="0" fontId="25" fillId="6" borderId="57" xfId="1" applyFont="1" applyFill="1" applyBorder="1" applyAlignment="1">
      <alignment horizontal="center" vertical="center"/>
    </xf>
    <xf numFmtId="2" fontId="59" fillId="6" borderId="69" xfId="1" applyNumberFormat="1" applyFont="1" applyFill="1" applyBorder="1" applyAlignment="1">
      <alignment horizontal="center"/>
    </xf>
    <xf numFmtId="0" fontId="59" fillId="6" borderId="69" xfId="1" applyFont="1" applyFill="1" applyBorder="1" applyAlignment="1">
      <alignment horizontal="center"/>
    </xf>
    <xf numFmtId="1" fontId="59" fillId="6" borderId="69" xfId="1" applyNumberFormat="1" applyFont="1" applyFill="1" applyBorder="1" applyAlignment="1">
      <alignment horizontal="center"/>
    </xf>
    <xf numFmtId="0" fontId="48" fillId="36" borderId="90" xfId="1" applyFont="1" applyFill="1" applyBorder="1" applyAlignment="1">
      <alignment horizontal="center"/>
    </xf>
    <xf numFmtId="0" fontId="48" fillId="36" borderId="30" xfId="1" applyFont="1" applyFill="1" applyBorder="1" applyAlignment="1">
      <alignment horizontal="center"/>
    </xf>
    <xf numFmtId="0" fontId="48" fillId="36" borderId="55" xfId="1" applyFont="1" applyFill="1" applyBorder="1" applyAlignment="1">
      <alignment horizontal="center"/>
    </xf>
    <xf numFmtId="0" fontId="48" fillId="36" borderId="126" xfId="1" applyFont="1" applyFill="1" applyBorder="1" applyAlignment="1">
      <alignment horizontal="center"/>
    </xf>
    <xf numFmtId="0" fontId="48" fillId="36" borderId="125" xfId="1" applyFont="1" applyFill="1" applyBorder="1" applyAlignment="1">
      <alignment horizontal="center"/>
    </xf>
    <xf numFmtId="0" fontId="48" fillId="36" borderId="65" xfId="1" applyFont="1" applyFill="1" applyBorder="1" applyAlignment="1">
      <alignment horizontal="center"/>
    </xf>
    <xf numFmtId="0" fontId="48" fillId="36" borderId="8" xfId="1" applyFont="1" applyFill="1" applyBorder="1" applyAlignment="1">
      <alignment horizontal="center"/>
    </xf>
    <xf numFmtId="1" fontId="48" fillId="36" borderId="65" xfId="1" applyNumberFormat="1" applyFont="1" applyFill="1" applyBorder="1" applyAlignment="1">
      <alignment horizontal="center"/>
    </xf>
    <xf numFmtId="1" fontId="48" fillId="36" borderId="8" xfId="1" applyNumberFormat="1" applyFont="1" applyFill="1" applyBorder="1" applyAlignment="1">
      <alignment horizontal="center"/>
    </xf>
    <xf numFmtId="1" fontId="48" fillId="36" borderId="126" xfId="1" applyNumberFormat="1" applyFont="1" applyFill="1" applyBorder="1" applyAlignment="1">
      <alignment horizontal="center"/>
    </xf>
    <xf numFmtId="1" fontId="48" fillId="36" borderId="30" xfId="1" applyNumberFormat="1" applyFont="1" applyFill="1" applyBorder="1" applyAlignment="1">
      <alignment horizontal="center"/>
    </xf>
    <xf numFmtId="1" fontId="48" fillId="36" borderId="125" xfId="1" applyNumberFormat="1" applyFont="1" applyFill="1" applyBorder="1" applyAlignment="1">
      <alignment horizontal="center"/>
    </xf>
    <xf numFmtId="1" fontId="48" fillId="36" borderId="90" xfId="1" applyNumberFormat="1" applyFont="1" applyFill="1" applyBorder="1" applyAlignment="1">
      <alignment horizontal="center"/>
    </xf>
    <xf numFmtId="1" fontId="48" fillId="36" borderId="55" xfId="1" applyNumberFormat="1" applyFont="1" applyFill="1" applyBorder="1" applyAlignment="1">
      <alignment horizontal="center"/>
    </xf>
    <xf numFmtId="0" fontId="48" fillId="36" borderId="20" xfId="1" applyFont="1" applyFill="1" applyBorder="1" applyAlignment="1">
      <alignment horizontal="center"/>
    </xf>
    <xf numFmtId="1" fontId="48" fillId="36" borderId="90" xfId="1" applyNumberFormat="1" applyFont="1" applyFill="1" applyBorder="1" applyAlignment="1" applyProtection="1">
      <alignment horizontal="center"/>
      <protection locked="0"/>
    </xf>
    <xf numFmtId="1" fontId="48" fillId="36" borderId="8" xfId="1" applyNumberFormat="1" applyFont="1" applyFill="1" applyBorder="1" applyAlignment="1" applyProtection="1">
      <alignment horizontal="center"/>
      <protection locked="0"/>
    </xf>
    <xf numFmtId="1" fontId="48" fillId="36" borderId="126" xfId="1" applyNumberFormat="1" applyFont="1" applyFill="1" applyBorder="1" applyAlignment="1" applyProtection="1">
      <alignment horizontal="center"/>
      <protection locked="0"/>
    </xf>
    <xf numFmtId="1" fontId="48" fillId="36" borderId="125" xfId="1" applyNumberFormat="1" applyFont="1" applyFill="1" applyBorder="1" applyAlignment="1" applyProtection="1">
      <alignment horizontal="center"/>
      <protection locked="0"/>
    </xf>
    <xf numFmtId="1" fontId="48" fillId="36" borderId="65" xfId="1" applyNumberFormat="1" applyFont="1" applyFill="1" applyBorder="1" applyAlignment="1" applyProtection="1">
      <alignment horizontal="center"/>
      <protection locked="0"/>
    </xf>
    <xf numFmtId="1" fontId="48" fillId="36" borderId="166" xfId="1" applyNumberFormat="1" applyFont="1" applyFill="1" applyBorder="1" applyAlignment="1" applyProtection="1">
      <alignment horizontal="center"/>
      <protection locked="0"/>
    </xf>
    <xf numFmtId="1" fontId="48" fillId="36" borderId="30" xfId="1" applyNumberFormat="1" applyFont="1" applyFill="1" applyBorder="1" applyAlignment="1" applyProtection="1">
      <alignment horizontal="center"/>
      <protection locked="0"/>
    </xf>
    <xf numFmtId="0" fontId="25" fillId="6" borderId="69" xfId="1" applyFont="1" applyFill="1" applyBorder="1" applyAlignment="1">
      <alignment horizontal="center"/>
    </xf>
    <xf numFmtId="166" fontId="25" fillId="37" borderId="59" xfId="1" applyNumberFormat="1" applyFont="1" applyFill="1" applyBorder="1" applyAlignment="1" applyProtection="1">
      <alignment horizontal="center"/>
      <protection locked="0"/>
    </xf>
    <xf numFmtId="1" fontId="25" fillId="37" borderId="108" xfId="1" applyNumberFormat="1" applyFont="1" applyFill="1" applyBorder="1" applyAlignment="1">
      <alignment horizontal="center"/>
    </xf>
    <xf numFmtId="0" fontId="22" fillId="37" borderId="177" xfId="1" applyFont="1" applyFill="1" applyBorder="1" applyAlignment="1">
      <alignment horizontal="center"/>
    </xf>
    <xf numFmtId="0" fontId="22" fillId="37" borderId="67" xfId="1" applyFont="1" applyFill="1" applyBorder="1" applyAlignment="1">
      <alignment horizontal="center"/>
    </xf>
    <xf numFmtId="1" fontId="22" fillId="37" borderId="177" xfId="1" applyNumberFormat="1" applyFont="1" applyFill="1" applyBorder="1" applyAlignment="1">
      <alignment horizontal="center"/>
    </xf>
    <xf numFmtId="1" fontId="22" fillId="37" borderId="74" xfId="1" applyNumberFormat="1" applyFont="1" applyFill="1" applyBorder="1" applyAlignment="1">
      <alignment horizontal="center"/>
    </xf>
    <xf numFmtId="0" fontId="22" fillId="37" borderId="176" xfId="1" applyFont="1" applyFill="1" applyBorder="1" applyAlignment="1">
      <alignment horizontal="center"/>
    </xf>
    <xf numFmtId="0" fontId="22" fillId="37" borderId="155" xfId="1" applyFont="1" applyFill="1" applyBorder="1" applyAlignment="1">
      <alignment horizontal="center"/>
    </xf>
    <xf numFmtId="166" fontId="25" fillId="37" borderId="155" xfId="1" applyNumberFormat="1" applyFont="1" applyFill="1" applyBorder="1" applyAlignment="1" applyProtection="1">
      <alignment horizontal="center"/>
      <protection locked="0"/>
    </xf>
    <xf numFmtId="1" fontId="25" fillId="37" borderId="179" xfId="1" applyNumberFormat="1" applyFont="1" applyFill="1" applyBorder="1" applyAlignment="1">
      <alignment horizontal="center"/>
    </xf>
    <xf numFmtId="1" fontId="22" fillId="37" borderId="176" xfId="1" applyNumberFormat="1" applyFont="1" applyFill="1" applyBorder="1" applyAlignment="1">
      <alignment horizontal="center"/>
    </xf>
    <xf numFmtId="1" fontId="22" fillId="37" borderId="148" xfId="1" applyNumberFormat="1" applyFont="1" applyFill="1" applyBorder="1" applyAlignment="1">
      <alignment horizontal="center"/>
    </xf>
    <xf numFmtId="1" fontId="25" fillId="37" borderId="180" xfId="1" applyNumberFormat="1" applyFont="1" applyFill="1" applyBorder="1" applyAlignment="1">
      <alignment horizontal="center"/>
    </xf>
    <xf numFmtId="166" fontId="22" fillId="37" borderId="157" xfId="1" applyNumberFormat="1" applyFont="1" applyFill="1" applyBorder="1" applyAlignment="1" applyProtection="1">
      <alignment horizontal="center"/>
      <protection locked="0"/>
    </xf>
    <xf numFmtId="166" fontId="22" fillId="37" borderId="156" xfId="1" applyNumberFormat="1" applyFont="1" applyFill="1" applyBorder="1" applyAlignment="1" applyProtection="1">
      <alignment horizontal="center"/>
      <protection locked="0"/>
    </xf>
    <xf numFmtId="1" fontId="25" fillId="37" borderId="108" xfId="1" applyNumberFormat="1" applyFont="1" applyFill="1" applyBorder="1" applyAlignment="1" applyProtection="1">
      <alignment horizontal="center"/>
      <protection locked="0"/>
    </xf>
    <xf numFmtId="1" fontId="25" fillId="37" borderId="179" xfId="1" applyNumberFormat="1" applyFont="1" applyFill="1" applyBorder="1" applyAlignment="1" applyProtection="1">
      <alignment horizontal="center"/>
      <protection locked="0"/>
    </xf>
    <xf numFmtId="166" fontId="25" fillId="37" borderId="178" xfId="1" applyNumberFormat="1" applyFont="1" applyFill="1" applyBorder="1" applyAlignment="1" applyProtection="1">
      <alignment horizontal="center"/>
      <protection locked="0"/>
    </xf>
    <xf numFmtId="166" fontId="25" fillId="37" borderId="176" xfId="1" applyNumberFormat="1" applyFont="1" applyFill="1" applyBorder="1" applyAlignment="1" applyProtection="1">
      <alignment horizontal="center"/>
      <protection locked="0"/>
    </xf>
    <xf numFmtId="2" fontId="22" fillId="0" borderId="60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/>
    </xf>
    <xf numFmtId="2" fontId="22" fillId="0" borderId="21" xfId="1" applyNumberFormat="1" applyFont="1" applyBorder="1" applyAlignment="1">
      <alignment horizontal="center"/>
    </xf>
    <xf numFmtId="2" fontId="22" fillId="0" borderId="54" xfId="1" applyNumberFormat="1" applyFont="1" applyBorder="1" applyAlignment="1">
      <alignment horizontal="center"/>
    </xf>
    <xf numFmtId="2" fontId="25" fillId="0" borderId="21" xfId="0" applyNumberFormat="1" applyFont="1" applyBorder="1" applyAlignment="1">
      <alignment horizontal="center" vertical="center" wrapText="1"/>
    </xf>
    <xf numFmtId="2" fontId="25" fillId="0" borderId="33" xfId="0" applyNumberFormat="1" applyFont="1" applyBorder="1" applyAlignment="1">
      <alignment horizontal="center" vertical="center" wrapText="1"/>
    </xf>
    <xf numFmtId="2" fontId="22" fillId="0" borderId="160" xfId="1" applyNumberFormat="1" applyFont="1" applyBorder="1" applyAlignment="1">
      <alignment horizontal="center" vertical="center"/>
    </xf>
    <xf numFmtId="2" fontId="22" fillId="0" borderId="9" xfId="1" applyNumberFormat="1" applyFont="1" applyBorder="1" applyAlignment="1">
      <alignment horizontal="center" vertical="center"/>
    </xf>
    <xf numFmtId="2" fontId="22" fillId="0" borderId="57" xfId="1" applyNumberFormat="1" applyFont="1" applyBorder="1" applyAlignment="1">
      <alignment horizontal="center" vertical="center"/>
    </xf>
    <xf numFmtId="2" fontId="22" fillId="0" borderId="33" xfId="1" applyNumberFormat="1" applyFont="1" applyBorder="1" applyAlignment="1">
      <alignment horizontal="center" vertical="center"/>
    </xf>
    <xf numFmtId="2" fontId="25" fillId="0" borderId="60" xfId="2" applyNumberFormat="1" applyFont="1" applyBorder="1" applyAlignment="1">
      <alignment horizontal="center"/>
    </xf>
    <xf numFmtId="2" fontId="25" fillId="0" borderId="9" xfId="2" applyNumberFormat="1" applyFont="1" applyBorder="1" applyAlignment="1">
      <alignment horizontal="center"/>
    </xf>
    <xf numFmtId="2" fontId="25" fillId="0" borderId="54" xfId="2" applyNumberFormat="1" applyFont="1" applyBorder="1" applyAlignment="1">
      <alignment horizontal="center"/>
    </xf>
    <xf numFmtId="2" fontId="22" fillId="0" borderId="46" xfId="1" applyNumberFormat="1" applyFont="1" applyBorder="1" applyAlignment="1">
      <alignment horizontal="center"/>
    </xf>
    <xf numFmtId="2" fontId="25" fillId="0" borderId="21" xfId="2" applyNumberFormat="1" applyFont="1" applyBorder="1" applyAlignment="1">
      <alignment horizontal="center"/>
    </xf>
    <xf numFmtId="2" fontId="25" fillId="0" borderId="34" xfId="2" applyNumberFormat="1" applyFont="1" applyBorder="1" applyAlignment="1">
      <alignment horizontal="center"/>
    </xf>
    <xf numFmtId="2" fontId="25" fillId="0" borderId="27" xfId="2" applyNumberFormat="1" applyFont="1" applyBorder="1" applyAlignment="1">
      <alignment horizontal="center"/>
    </xf>
    <xf numFmtId="2" fontId="25" fillId="0" borderId="33" xfId="2" applyNumberFormat="1" applyFont="1" applyBorder="1" applyAlignment="1">
      <alignment horizontal="center"/>
    </xf>
    <xf numFmtId="2" fontId="22" fillId="0" borderId="67" xfId="1" applyNumberFormat="1" applyFont="1" applyBorder="1" applyAlignment="1" applyProtection="1">
      <alignment horizontal="center"/>
      <protection locked="0"/>
    </xf>
    <xf numFmtId="2" fontId="22" fillId="0" borderId="33" xfId="1" applyNumberFormat="1" applyFont="1" applyBorder="1" applyAlignment="1">
      <alignment horizontal="center"/>
    </xf>
    <xf numFmtId="2" fontId="22" fillId="0" borderId="34" xfId="1" applyNumberFormat="1" applyFont="1" applyBorder="1" applyAlignment="1">
      <alignment horizontal="center"/>
    </xf>
    <xf numFmtId="2" fontId="22" fillId="0" borderId="27" xfId="1" applyNumberFormat="1" applyFont="1" applyBorder="1" applyAlignment="1">
      <alignment horizontal="center"/>
    </xf>
    <xf numFmtId="2" fontId="22" fillId="0" borderId="27" xfId="1" applyNumberFormat="1" applyFont="1" applyBorder="1" applyAlignment="1">
      <alignment horizontal="center" vertical="center"/>
    </xf>
    <xf numFmtId="2" fontId="22" fillId="0" borderId="54" xfId="1" applyNumberFormat="1" applyFont="1" applyBorder="1" applyAlignment="1">
      <alignment horizontal="center" vertical="center"/>
    </xf>
    <xf numFmtId="2" fontId="22" fillId="0" borderId="34" xfId="1" applyNumberFormat="1" applyFont="1" applyBorder="1" applyAlignment="1">
      <alignment horizontal="center" vertical="center"/>
    </xf>
    <xf numFmtId="0" fontId="22" fillId="38" borderId="98" xfId="1" applyFont="1" applyFill="1" applyBorder="1" applyAlignment="1">
      <alignment horizontal="center"/>
    </xf>
    <xf numFmtId="0" fontId="22" fillId="38" borderId="133" xfId="1" applyFont="1" applyFill="1" applyBorder="1" applyAlignment="1">
      <alignment horizontal="center"/>
    </xf>
    <xf numFmtId="1" fontId="22" fillId="38" borderId="95" xfId="1" applyNumberFormat="1" applyFont="1" applyFill="1" applyBorder="1" applyAlignment="1">
      <alignment horizontal="center"/>
    </xf>
    <xf numFmtId="1" fontId="22" fillId="38" borderId="94" xfId="1" applyNumberFormat="1" applyFont="1" applyFill="1" applyBorder="1" applyAlignment="1">
      <alignment horizontal="center"/>
    </xf>
    <xf numFmtId="0" fontId="22" fillId="38" borderId="95" xfId="1" applyFont="1" applyFill="1" applyBorder="1" applyAlignment="1">
      <alignment horizontal="center"/>
    </xf>
    <xf numFmtId="0" fontId="22" fillId="38" borderId="94" xfId="1" applyFont="1" applyFill="1" applyBorder="1" applyAlignment="1">
      <alignment horizontal="center"/>
    </xf>
    <xf numFmtId="0" fontId="22" fillId="38" borderId="95" xfId="1" applyFont="1" applyFill="1" applyBorder="1" applyAlignment="1" applyProtection="1">
      <alignment horizontal="center"/>
      <protection locked="0"/>
    </xf>
    <xf numFmtId="0" fontId="22" fillId="38" borderId="94" xfId="1" applyFont="1" applyFill="1" applyBorder="1" applyAlignment="1" applyProtection="1">
      <alignment horizontal="center"/>
      <protection locked="0"/>
    </xf>
    <xf numFmtId="2" fontId="22" fillId="0" borderId="132" xfId="1" applyNumberFormat="1" applyFont="1" applyBorder="1" applyAlignment="1">
      <alignment horizontal="center"/>
    </xf>
    <xf numFmtId="2" fontId="22" fillId="0" borderId="181" xfId="1" applyNumberFormat="1" applyFont="1" applyBorder="1" applyAlignment="1" applyProtection="1">
      <alignment horizontal="center"/>
      <protection locked="0"/>
    </xf>
    <xf numFmtId="166" fontId="11" fillId="0" borderId="10" xfId="0" applyNumberFormat="1" applyFont="1" applyBorder="1" applyAlignment="1">
      <alignment horizontal="right"/>
    </xf>
    <xf numFmtId="166" fontId="11" fillId="0" borderId="11" xfId="0" applyNumberFormat="1" applyFont="1" applyBorder="1" applyAlignment="1">
      <alignment horizontal="right"/>
    </xf>
    <xf numFmtId="1" fontId="0" fillId="0" borderId="0" xfId="0" applyNumberFormat="1" applyAlignment="1">
      <alignment horizontal="center" vertical="center"/>
    </xf>
    <xf numFmtId="0" fontId="22" fillId="0" borderId="182" xfId="1" applyFont="1" applyBorder="1" applyAlignment="1">
      <alignment horizontal="center"/>
    </xf>
    <xf numFmtId="2" fontId="26" fillId="30" borderId="183" xfId="1" applyNumberFormat="1" applyFont="1" applyFill="1" applyBorder="1" applyAlignment="1">
      <alignment horizontal="center"/>
    </xf>
    <xf numFmtId="0" fontId="26" fillId="30" borderId="183" xfId="1" applyFont="1" applyFill="1" applyBorder="1" applyAlignment="1">
      <alignment horizontal="center"/>
    </xf>
    <xf numFmtId="1" fontId="26" fillId="30" borderId="183" xfId="1" applyNumberFormat="1" applyFont="1" applyFill="1" applyBorder="1" applyAlignment="1">
      <alignment horizontal="center"/>
    </xf>
    <xf numFmtId="0" fontId="22" fillId="0" borderId="60" xfId="1" applyFont="1" applyBorder="1" applyAlignment="1">
      <alignment horizontal="center"/>
    </xf>
    <xf numFmtId="0" fontId="22" fillId="0" borderId="54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46" xfId="1" applyFont="1" applyBorder="1" applyAlignment="1">
      <alignment horizontal="center"/>
    </xf>
    <xf numFmtId="166" fontId="22" fillId="0" borderId="54" xfId="1" applyNumberFormat="1" applyFont="1" applyBorder="1" applyAlignment="1" applyProtection="1">
      <alignment horizontal="center"/>
      <protection locked="0"/>
    </xf>
    <xf numFmtId="166" fontId="25" fillId="0" borderId="27" xfId="0" applyNumberFormat="1" applyFont="1" applyBorder="1" applyAlignment="1">
      <alignment horizontal="center"/>
    </xf>
    <xf numFmtId="166" fontId="25" fillId="0" borderId="9" xfId="0" applyNumberFormat="1" applyFont="1" applyBorder="1" applyAlignment="1">
      <alignment horizontal="center"/>
    </xf>
    <xf numFmtId="166" fontId="25" fillId="0" borderId="54" xfId="0" applyNumberFormat="1" applyFont="1" applyBorder="1" applyAlignment="1">
      <alignment horizontal="center"/>
    </xf>
    <xf numFmtId="166" fontId="22" fillId="0" borderId="57" xfId="1" applyNumberFormat="1" applyFont="1" applyBorder="1" applyAlignment="1" applyProtection="1">
      <alignment horizontal="center"/>
      <protection locked="0"/>
    </xf>
    <xf numFmtId="166" fontId="25" fillId="0" borderId="60" xfId="0" applyNumberFormat="1" applyFont="1" applyBorder="1" applyAlignment="1">
      <alignment horizontal="center"/>
    </xf>
    <xf numFmtId="166" fontId="25" fillId="0" borderId="66" xfId="0" applyNumberFormat="1" applyFont="1" applyBorder="1" applyAlignment="1">
      <alignment horizontal="center"/>
    </xf>
    <xf numFmtId="166" fontId="25" fillId="0" borderId="27" xfId="1" applyNumberFormat="1" applyFont="1" applyBorder="1" applyAlignment="1" applyProtection="1">
      <alignment horizontal="center"/>
      <protection locked="0"/>
    </xf>
    <xf numFmtId="166" fontId="25" fillId="0" borderId="46" xfId="1" applyNumberFormat="1" applyFont="1" applyBorder="1" applyAlignment="1" applyProtection="1">
      <alignment horizontal="center"/>
      <protection locked="0"/>
    </xf>
    <xf numFmtId="166" fontId="22" fillId="0" borderId="21" xfId="1" applyNumberFormat="1" applyFont="1" applyBorder="1" applyAlignment="1" applyProtection="1">
      <alignment horizontal="center"/>
      <protection locked="0"/>
    </xf>
    <xf numFmtId="166" fontId="25" fillId="0" borderId="60" xfId="2" applyNumberFormat="1" applyFont="1" applyBorder="1" applyAlignment="1">
      <alignment horizontal="center"/>
    </xf>
    <xf numFmtId="166" fontId="25" fillId="0" borderId="9" xfId="2" applyNumberFormat="1" applyFont="1" applyBorder="1" applyAlignment="1">
      <alignment horizontal="center"/>
    </xf>
    <xf numFmtId="166" fontId="25" fillId="0" borderId="165" xfId="2" applyNumberFormat="1" applyFont="1" applyBorder="1" applyAlignment="1">
      <alignment horizontal="center"/>
    </xf>
    <xf numFmtId="166" fontId="25" fillId="0" borderId="27" xfId="2" applyNumberFormat="1" applyFont="1" applyBorder="1" applyAlignment="1">
      <alignment horizontal="center"/>
    </xf>
    <xf numFmtId="166" fontId="25" fillId="0" borderId="54" xfId="2" applyNumberFormat="1" applyFont="1" applyBorder="1" applyAlignment="1">
      <alignment horizontal="center" vertical="center"/>
    </xf>
    <xf numFmtId="166" fontId="25" fillId="0" borderId="27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5" fillId="0" borderId="46" xfId="2" applyNumberFormat="1" applyFont="1" applyBorder="1" applyAlignment="1">
      <alignment horizontal="center" vertical="center"/>
    </xf>
    <xf numFmtId="166" fontId="25" fillId="0" borderId="21" xfId="2" applyNumberFormat="1" applyFont="1" applyBorder="1" applyAlignment="1">
      <alignment horizontal="center" vertical="center"/>
    </xf>
    <xf numFmtId="166" fontId="25" fillId="0" borderId="57" xfId="2" applyNumberFormat="1" applyFont="1" applyBorder="1" applyAlignment="1">
      <alignment horizontal="center" vertical="center"/>
    </xf>
    <xf numFmtId="166" fontId="22" fillId="0" borderId="60" xfId="1" applyNumberFormat="1" applyFont="1" applyBorder="1" applyAlignment="1" applyProtection="1">
      <alignment horizontal="center" vertical="center"/>
      <protection locked="0"/>
    </xf>
    <xf numFmtId="166" fontId="22" fillId="0" borderId="9" xfId="1" applyNumberFormat="1" applyFont="1" applyBorder="1" applyAlignment="1" applyProtection="1">
      <alignment horizontal="center" vertical="center"/>
      <protection locked="0"/>
    </xf>
    <xf numFmtId="166" fontId="22" fillId="0" borderId="165" xfId="1" applyNumberFormat="1" applyFont="1" applyBorder="1" applyAlignment="1" applyProtection="1">
      <alignment horizontal="center" vertical="center"/>
      <protection locked="0"/>
    </xf>
    <xf numFmtId="166" fontId="22" fillId="0" borderId="46" xfId="1" applyNumberFormat="1" applyFont="1" applyBorder="1" applyAlignment="1" applyProtection="1">
      <alignment horizontal="center" vertical="center"/>
      <protection locked="0"/>
    </xf>
    <xf numFmtId="166" fontId="22" fillId="0" borderId="27" xfId="1" applyNumberFormat="1" applyFont="1" applyBorder="1" applyAlignment="1" applyProtection="1">
      <alignment horizontal="center" vertical="center"/>
      <protection locked="0"/>
    </xf>
    <xf numFmtId="166" fontId="22" fillId="0" borderId="21" xfId="1" applyNumberFormat="1" applyFont="1" applyBorder="1" applyAlignment="1" applyProtection="1">
      <alignment horizontal="center" vertical="center"/>
      <protection locked="0"/>
    </xf>
    <xf numFmtId="0" fontId="22" fillId="39" borderId="119" xfId="1" applyFont="1" applyFill="1" applyBorder="1" applyAlignment="1">
      <alignment horizontal="center"/>
    </xf>
    <xf numFmtId="0" fontId="22" fillId="39" borderId="168" xfId="1" applyFont="1" applyFill="1" applyBorder="1" applyAlignment="1">
      <alignment horizontal="center"/>
    </xf>
    <xf numFmtId="0" fontId="22" fillId="39" borderId="166" xfId="1" applyFont="1" applyFill="1" applyBorder="1" applyAlignment="1">
      <alignment horizontal="center"/>
    </xf>
    <xf numFmtId="0" fontId="22" fillId="39" borderId="185" xfId="1" applyFont="1" applyFill="1" applyBorder="1" applyAlignment="1">
      <alignment horizontal="center"/>
    </xf>
    <xf numFmtId="0" fontId="25" fillId="39" borderId="119" xfId="1" applyFont="1" applyFill="1" applyBorder="1" applyAlignment="1">
      <alignment horizontal="center"/>
    </xf>
    <xf numFmtId="1" fontId="25" fillId="39" borderId="119" xfId="1" applyNumberFormat="1" applyFont="1" applyFill="1" applyBorder="1" applyAlignment="1">
      <alignment horizontal="center"/>
    </xf>
    <xf numFmtId="1" fontId="25" fillId="39" borderId="168" xfId="1" applyNumberFormat="1" applyFont="1" applyFill="1" applyBorder="1" applyAlignment="1">
      <alignment horizontal="center"/>
    </xf>
    <xf numFmtId="1" fontId="25" fillId="39" borderId="166" xfId="1" applyNumberFormat="1" applyFont="1" applyFill="1" applyBorder="1" applyAlignment="1">
      <alignment horizontal="center"/>
    </xf>
    <xf numFmtId="1" fontId="25" fillId="39" borderId="90" xfId="1" applyNumberFormat="1" applyFont="1" applyFill="1" applyBorder="1" applyAlignment="1">
      <alignment horizontal="center"/>
    </xf>
    <xf numFmtId="1" fontId="25" fillId="39" borderId="126" xfId="1" applyNumberFormat="1" applyFont="1" applyFill="1" applyBorder="1" applyAlignment="1">
      <alignment horizontal="center"/>
    </xf>
    <xf numFmtId="1" fontId="25" fillId="39" borderId="186" xfId="1" applyNumberFormat="1" applyFont="1" applyFill="1" applyBorder="1" applyAlignment="1">
      <alignment horizontal="center"/>
    </xf>
    <xf numFmtId="1" fontId="25" fillId="39" borderId="185" xfId="1" applyNumberFormat="1" applyFont="1" applyFill="1" applyBorder="1" applyAlignment="1">
      <alignment horizontal="center"/>
    </xf>
    <xf numFmtId="1" fontId="25" fillId="39" borderId="187" xfId="1" applyNumberFormat="1" applyFont="1" applyFill="1" applyBorder="1" applyAlignment="1">
      <alignment horizontal="center"/>
    </xf>
    <xf numFmtId="1" fontId="22" fillId="39" borderId="119" xfId="1" applyNumberFormat="1" applyFont="1" applyFill="1" applyBorder="1" applyAlignment="1">
      <alignment horizontal="center"/>
    </xf>
    <xf numFmtId="1" fontId="22" fillId="39" borderId="168" xfId="1" applyNumberFormat="1" applyFont="1" applyFill="1" applyBorder="1" applyAlignment="1">
      <alignment horizontal="center"/>
    </xf>
    <xf numFmtId="1" fontId="22" fillId="39" borderId="166" xfId="1" applyNumberFormat="1" applyFont="1" applyFill="1" applyBorder="1" applyAlignment="1">
      <alignment horizontal="center"/>
    </xf>
    <xf numFmtId="1" fontId="22" fillId="39" borderId="185" xfId="1" applyNumberFormat="1" applyFont="1" applyFill="1" applyBorder="1" applyAlignment="1">
      <alignment horizontal="center"/>
    </xf>
    <xf numFmtId="0" fontId="22" fillId="39" borderId="90" xfId="1" applyFont="1" applyFill="1" applyBorder="1" applyAlignment="1" applyProtection="1">
      <alignment horizontal="center"/>
      <protection locked="0"/>
    </xf>
    <xf numFmtId="0" fontId="22" fillId="39" borderId="119" xfId="1" applyFont="1" applyFill="1" applyBorder="1" applyAlignment="1" applyProtection="1">
      <alignment horizontal="center"/>
      <protection locked="0"/>
    </xf>
    <xf numFmtId="0" fontId="22" fillId="39" borderId="166" xfId="1" applyFont="1" applyFill="1" applyBorder="1" applyAlignment="1" applyProtection="1">
      <alignment horizontal="center"/>
      <protection locked="0"/>
    </xf>
    <xf numFmtId="0" fontId="22" fillId="39" borderId="185" xfId="1" applyFont="1" applyFill="1" applyBorder="1" applyAlignment="1" applyProtection="1">
      <alignment horizontal="center"/>
      <protection locked="0"/>
    </xf>
    <xf numFmtId="0" fontId="22" fillId="39" borderId="126" xfId="1" applyFont="1" applyFill="1" applyBorder="1" applyAlignment="1" applyProtection="1">
      <alignment horizontal="center"/>
      <protection locked="0"/>
    </xf>
    <xf numFmtId="0" fontId="22" fillId="39" borderId="186" xfId="1" applyFont="1" applyFill="1" applyBorder="1" applyAlignment="1" applyProtection="1">
      <alignment horizontal="center"/>
      <protection locked="0"/>
    </xf>
    <xf numFmtId="0" fontId="22" fillId="39" borderId="187" xfId="1" applyFont="1" applyFill="1" applyBorder="1" applyAlignment="1" applyProtection="1">
      <alignment horizontal="center"/>
      <protection locked="0"/>
    </xf>
    <xf numFmtId="2" fontId="26" fillId="30" borderId="188" xfId="1" applyNumberFormat="1" applyFont="1" applyFill="1" applyBorder="1" applyAlignment="1">
      <alignment horizontal="center"/>
    </xf>
    <xf numFmtId="1" fontId="22" fillId="0" borderId="138" xfId="1" applyNumberFormat="1" applyFont="1" applyBorder="1" applyAlignment="1" applyProtection="1">
      <alignment horizontal="center"/>
      <protection locked="0"/>
    </xf>
    <xf numFmtId="0" fontId="54" fillId="32" borderId="189" xfId="1" applyFont="1" applyFill="1" applyBorder="1" applyAlignment="1">
      <alignment horizontal="center"/>
    </xf>
    <xf numFmtId="1" fontId="25" fillId="0" borderId="136" xfId="1" applyNumberFormat="1" applyFont="1" applyBorder="1" applyAlignment="1">
      <alignment horizontal="center"/>
    </xf>
    <xf numFmtId="0" fontId="54" fillId="32" borderId="192" xfId="1" applyFont="1" applyFill="1" applyBorder="1" applyAlignment="1">
      <alignment horizontal="center"/>
    </xf>
    <xf numFmtId="1" fontId="22" fillId="0" borderId="193" xfId="1" applyNumberFormat="1" applyFont="1" applyBorder="1" applyAlignment="1" applyProtection="1">
      <alignment horizontal="center"/>
      <protection locked="0"/>
    </xf>
    <xf numFmtId="0" fontId="22" fillId="0" borderId="136" xfId="1" applyFont="1" applyBorder="1" applyAlignment="1" applyProtection="1">
      <alignment horizontal="center"/>
      <protection locked="0"/>
    </xf>
    <xf numFmtId="0" fontId="54" fillId="32" borderId="192" xfId="1" applyFont="1" applyFill="1" applyBorder="1" applyAlignment="1" applyProtection="1">
      <alignment horizontal="center"/>
      <protection locked="0"/>
    </xf>
    <xf numFmtId="0" fontId="54" fillId="32" borderId="195" xfId="1" applyFont="1" applyFill="1" applyBorder="1" applyAlignment="1">
      <alignment horizontal="center"/>
    </xf>
    <xf numFmtId="1" fontId="25" fillId="0" borderId="137" xfId="1" applyNumberFormat="1" applyFont="1" applyBorder="1" applyAlignment="1">
      <alignment horizontal="center"/>
    </xf>
    <xf numFmtId="0" fontId="54" fillId="32" borderId="196" xfId="1" applyFont="1" applyFill="1" applyBorder="1" applyAlignment="1">
      <alignment horizontal="center"/>
    </xf>
    <xf numFmtId="1" fontId="22" fillId="0" borderId="106" xfId="1" applyNumberFormat="1" applyFont="1" applyBorder="1" applyAlignment="1" applyProtection="1">
      <alignment horizontal="center"/>
      <protection locked="0"/>
    </xf>
    <xf numFmtId="0" fontId="22" fillId="0" borderId="137" xfId="1" applyFont="1" applyBorder="1" applyAlignment="1" applyProtection="1">
      <alignment horizontal="center"/>
      <protection locked="0"/>
    </xf>
    <xf numFmtId="0" fontId="54" fillId="32" borderId="196" xfId="1" applyFont="1" applyFill="1" applyBorder="1" applyAlignment="1" applyProtection="1">
      <alignment horizontal="center"/>
      <protection locked="0"/>
    </xf>
    <xf numFmtId="165" fontId="21" fillId="0" borderId="182" xfId="1" applyNumberFormat="1" applyFont="1" applyBorder="1" applyAlignment="1">
      <alignment horizontal="center"/>
    </xf>
    <xf numFmtId="1" fontId="21" fillId="35" borderId="197" xfId="1" applyNumberFormat="1" applyFont="1" applyFill="1" applyBorder="1" applyAlignment="1" applyProtection="1">
      <alignment horizontal="center"/>
      <protection locked="0"/>
    </xf>
    <xf numFmtId="0" fontId="22" fillId="32" borderId="191" xfId="1" applyFont="1" applyFill="1" applyBorder="1" applyAlignment="1">
      <alignment horizontal="center"/>
    </xf>
    <xf numFmtId="0" fontId="22" fillId="32" borderId="196" xfId="1" applyFont="1" applyFill="1" applyBorder="1" applyAlignment="1">
      <alignment horizontal="center"/>
    </xf>
    <xf numFmtId="0" fontId="26" fillId="30" borderId="201" xfId="1" applyFont="1" applyFill="1" applyBorder="1" applyAlignment="1">
      <alignment horizontal="center"/>
    </xf>
    <xf numFmtId="0" fontId="26" fillId="30" borderId="202" xfId="1" applyFont="1" applyFill="1" applyBorder="1" applyAlignment="1">
      <alignment horizontal="center"/>
    </xf>
    <xf numFmtId="2" fontId="26" fillId="30" borderId="202" xfId="1" applyNumberFormat="1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22" fillId="0" borderId="91" xfId="1" applyFont="1" applyBorder="1" applyAlignment="1" applyProtection="1">
      <alignment horizontal="center"/>
      <protection locked="0"/>
    </xf>
    <xf numFmtId="0" fontId="22" fillId="0" borderId="6" xfId="1" applyFont="1" applyBorder="1" applyAlignment="1" applyProtection="1">
      <alignment horizontal="center"/>
      <protection locked="0"/>
    </xf>
    <xf numFmtId="0" fontId="22" fillId="0" borderId="161" xfId="1" applyFont="1" applyBorder="1" applyAlignment="1" applyProtection="1">
      <alignment horizontal="center"/>
      <protection locked="0"/>
    </xf>
    <xf numFmtId="0" fontId="25" fillId="0" borderId="162" xfId="1" applyFont="1" applyBorder="1" applyAlignment="1" applyProtection="1">
      <alignment horizontal="center"/>
      <protection locked="0"/>
    </xf>
    <xf numFmtId="0" fontId="22" fillId="0" borderId="157" xfId="1" applyFont="1" applyBorder="1" applyAlignment="1" applyProtection="1">
      <alignment horizontal="center"/>
      <protection locked="0"/>
    </xf>
    <xf numFmtId="0" fontId="22" fillId="0" borderId="109" xfId="1" applyFont="1" applyBorder="1" applyAlignment="1" applyProtection="1">
      <alignment horizontal="center"/>
      <protection locked="0"/>
    </xf>
    <xf numFmtId="0" fontId="22" fillId="0" borderId="162" xfId="1" applyFont="1" applyBorder="1" applyAlignment="1" applyProtection="1">
      <alignment horizontal="center"/>
      <protection locked="0"/>
    </xf>
    <xf numFmtId="0" fontId="22" fillId="0" borderId="59" xfId="1" applyFont="1" applyBorder="1" applyAlignment="1" applyProtection="1">
      <alignment horizontal="center"/>
      <protection locked="0"/>
    </xf>
    <xf numFmtId="0" fontId="22" fillId="0" borderId="7" xfId="1" applyFont="1" applyBorder="1" applyAlignment="1" applyProtection="1">
      <alignment horizontal="center"/>
      <protection locked="0"/>
    </xf>
    <xf numFmtId="0" fontId="25" fillId="0" borderId="157" xfId="1" applyFont="1" applyBorder="1" applyAlignment="1" applyProtection="1">
      <alignment horizontal="center"/>
      <protection locked="0"/>
    </xf>
    <xf numFmtId="0" fontId="25" fillId="0" borderId="109" xfId="1" applyFont="1" applyBorder="1" applyAlignment="1" applyProtection="1">
      <alignment horizontal="center"/>
      <protection locked="0"/>
    </xf>
    <xf numFmtId="0" fontId="22" fillId="0" borderId="158" xfId="1" applyFont="1" applyBorder="1" applyAlignment="1" applyProtection="1">
      <alignment horizontal="center"/>
      <protection locked="0"/>
    </xf>
    <xf numFmtId="0" fontId="25" fillId="0" borderId="163" xfId="1" applyFont="1" applyBorder="1" applyAlignment="1" applyProtection="1">
      <alignment horizontal="center"/>
      <protection locked="0"/>
    </xf>
    <xf numFmtId="0" fontId="25" fillId="0" borderId="139" xfId="1" applyFont="1" applyBorder="1" applyAlignment="1" applyProtection="1">
      <alignment horizontal="center"/>
      <protection locked="0"/>
    </xf>
    <xf numFmtId="0" fontId="22" fillId="0" borderId="163" xfId="1" applyFont="1" applyBorder="1" applyAlignment="1" applyProtection="1">
      <alignment horizontal="center"/>
      <protection locked="0"/>
    </xf>
    <xf numFmtId="0" fontId="22" fillId="0" borderId="139" xfId="1" applyFont="1" applyBorder="1" applyAlignment="1" applyProtection="1">
      <alignment horizontal="center"/>
      <protection locked="0"/>
    </xf>
    <xf numFmtId="0" fontId="22" fillId="0" borderId="111" xfId="1" applyFont="1" applyBorder="1" applyAlignment="1" applyProtection="1">
      <alignment horizontal="center"/>
      <protection locked="0"/>
    </xf>
    <xf numFmtId="1" fontId="0" fillId="0" borderId="29" xfId="0" applyNumberFormat="1" applyBorder="1" applyAlignment="1">
      <alignment horizontal="right"/>
    </xf>
    <xf numFmtId="0" fontId="61" fillId="0" borderId="112" xfId="0" applyFont="1" applyBorder="1" applyAlignment="1">
      <alignment horizontal="center"/>
    </xf>
    <xf numFmtId="0" fontId="61" fillId="0" borderId="9" xfId="0" applyFont="1" applyBorder="1"/>
    <xf numFmtId="0" fontId="61" fillId="0" borderId="20" xfId="0" applyFont="1" applyBorder="1"/>
    <xf numFmtId="0" fontId="61" fillId="0" borderId="20" xfId="0" applyFont="1" applyBorder="1" applyAlignment="1">
      <alignment horizontal="center"/>
    </xf>
    <xf numFmtId="0" fontId="61" fillId="0" borderId="9" xfId="2" applyFont="1" applyBorder="1"/>
    <xf numFmtId="0" fontId="61" fillId="0" borderId="7" xfId="2" applyFont="1" applyBorder="1"/>
    <xf numFmtId="0" fontId="61" fillId="0" borderId="7" xfId="2" applyFont="1" applyBorder="1" applyAlignment="1">
      <alignment horizontal="center"/>
    </xf>
    <xf numFmtId="0" fontId="61" fillId="0" borderId="7" xfId="0" applyFont="1" applyBorder="1"/>
    <xf numFmtId="0" fontId="61" fillId="0" borderId="7" xfId="0" applyFont="1" applyBorder="1" applyAlignment="1">
      <alignment horizontal="center"/>
    </xf>
    <xf numFmtId="0" fontId="61" fillId="0" borderId="7" xfId="1" applyFont="1" applyBorder="1" applyAlignment="1">
      <alignment horizontal="center"/>
    </xf>
    <xf numFmtId="0" fontId="62" fillId="0" borderId="9" xfId="0" applyFont="1" applyBorder="1"/>
    <xf numFmtId="0" fontId="62" fillId="0" borderId="22" xfId="0" applyFont="1" applyBorder="1"/>
    <xf numFmtId="0" fontId="62" fillId="0" borderId="22" xfId="0" applyFont="1" applyBorder="1" applyAlignment="1">
      <alignment horizontal="center"/>
    </xf>
    <xf numFmtId="0" fontId="62" fillId="0" borderId="8" xfId="0" applyFont="1" applyBorder="1" applyAlignment="1">
      <alignment horizontal="center" vertical="center"/>
    </xf>
    <xf numFmtId="49" fontId="61" fillId="0" borderId="9" xfId="1" applyNumberFormat="1" applyFont="1" applyBorder="1" applyAlignment="1">
      <alignment horizontal="left"/>
    </xf>
    <xf numFmtId="0" fontId="61" fillId="0" borderId="7" xfId="1" applyFont="1" applyBorder="1" applyAlignment="1">
      <alignment horizontal="left"/>
    </xf>
    <xf numFmtId="0" fontId="62" fillId="0" borderId="21" xfId="0" applyFont="1" applyBorder="1"/>
    <xf numFmtId="0" fontId="62" fillId="0" borderId="9" xfId="2" applyFont="1" applyBorder="1"/>
    <xf numFmtId="0" fontId="62" fillId="0" borderId="7" xfId="2" applyFont="1" applyBorder="1"/>
    <xf numFmtId="0" fontId="62" fillId="0" borderId="22" xfId="2" applyFont="1" applyBorder="1" applyAlignment="1">
      <alignment horizontal="center"/>
    </xf>
    <xf numFmtId="0" fontId="62" fillId="0" borderId="23" xfId="0" applyFont="1" applyBorder="1" applyAlignment="1">
      <alignment horizontal="center" vertical="center"/>
    </xf>
    <xf numFmtId="0" fontId="63" fillId="0" borderId="7" xfId="0" applyFont="1" applyBorder="1"/>
    <xf numFmtId="0" fontId="63" fillId="0" borderId="7" xfId="0" applyFont="1" applyBorder="1" applyAlignment="1">
      <alignment horizontal="center"/>
    </xf>
    <xf numFmtId="0" fontId="61" fillId="0" borderId="21" xfId="2" applyFont="1" applyBorder="1"/>
    <xf numFmtId="0" fontId="61" fillId="0" borderId="112" xfId="2" applyFont="1" applyBorder="1"/>
    <xf numFmtId="0" fontId="61" fillId="0" borderId="112" xfId="2" applyFont="1" applyBorder="1" applyAlignment="1">
      <alignment horizontal="center"/>
    </xf>
    <xf numFmtId="0" fontId="61" fillId="0" borderId="20" xfId="2" applyFont="1" applyBorder="1"/>
    <xf numFmtId="0" fontId="61" fillId="0" borderId="20" xfId="2" applyFont="1" applyBorder="1" applyAlignment="1">
      <alignment horizontal="center"/>
    </xf>
    <xf numFmtId="0" fontId="63" fillId="0" borderId="20" xfId="0" applyFont="1" applyBorder="1"/>
    <xf numFmtId="0" fontId="63" fillId="0" borderId="20" xfId="0" applyFont="1" applyBorder="1" applyAlignment="1">
      <alignment horizontal="center"/>
    </xf>
    <xf numFmtId="0" fontId="61" fillId="0" borderId="22" xfId="2" applyFont="1" applyBorder="1"/>
    <xf numFmtId="0" fontId="61" fillId="0" borderId="22" xfId="2" applyFont="1" applyBorder="1" applyAlignment="1">
      <alignment horizontal="center"/>
    </xf>
    <xf numFmtId="0" fontId="61" fillId="0" borderId="6" xfId="2" applyFont="1" applyBorder="1"/>
    <xf numFmtId="0" fontId="62" fillId="0" borderId="7" xfId="0" applyFont="1" applyBorder="1"/>
    <xf numFmtId="0" fontId="61" fillId="0" borderId="32" xfId="2" applyFont="1" applyBorder="1"/>
    <xf numFmtId="0" fontId="61" fillId="0" borderId="32" xfId="2" applyFont="1" applyBorder="1" applyAlignment="1">
      <alignment horizontal="center"/>
    </xf>
    <xf numFmtId="49" fontId="61" fillId="0" borderId="21" xfId="1" applyNumberFormat="1" applyFont="1" applyBorder="1" applyAlignment="1">
      <alignment horizontal="left"/>
    </xf>
    <xf numFmtId="0" fontId="61" fillId="0" borderId="31" xfId="2" applyFont="1" applyBorder="1"/>
    <xf numFmtId="0" fontId="61" fillId="0" borderId="31" xfId="2" applyFont="1" applyBorder="1" applyAlignment="1">
      <alignment horizontal="center"/>
    </xf>
    <xf numFmtId="0" fontId="61" fillId="0" borderId="54" xfId="0" applyFont="1" applyBorder="1"/>
    <xf numFmtId="0" fontId="61" fillId="0" borderId="203" xfId="0" applyFont="1" applyBorder="1" applyAlignment="1">
      <alignment horizontal="center"/>
    </xf>
    <xf numFmtId="49" fontId="61" fillId="0" borderId="54" xfId="1" applyNumberFormat="1" applyFont="1" applyBorder="1" applyAlignment="1">
      <alignment horizontal="left"/>
    </xf>
    <xf numFmtId="0" fontId="61" fillId="0" borderId="53" xfId="1" applyFont="1" applyBorder="1" applyAlignment="1">
      <alignment horizontal="center"/>
    </xf>
    <xf numFmtId="0" fontId="61" fillId="0" borderId="53" xfId="1" applyFont="1" applyBorder="1" applyAlignment="1">
      <alignment horizontal="left"/>
    </xf>
    <xf numFmtId="0" fontId="63" fillId="0" borderId="53" xfId="0" applyFont="1" applyBorder="1"/>
    <xf numFmtId="0" fontId="63" fillId="0" borderId="53" xfId="0" applyFont="1" applyBorder="1" applyAlignment="1">
      <alignment horizontal="center"/>
    </xf>
    <xf numFmtId="0" fontId="61" fillId="0" borderId="112" xfId="1" applyFont="1" applyBorder="1" applyAlignment="1">
      <alignment horizontal="center"/>
    </xf>
    <xf numFmtId="0" fontId="61" fillId="0" borderId="54" xfId="2" applyFont="1" applyBorder="1"/>
    <xf numFmtId="0" fontId="61" fillId="0" borderId="53" xfId="2" applyFont="1" applyBorder="1"/>
    <xf numFmtId="0" fontId="61" fillId="0" borderId="53" xfId="2" applyFont="1" applyBorder="1" applyAlignment="1">
      <alignment horizontal="center"/>
    </xf>
    <xf numFmtId="0" fontId="61" fillId="0" borderId="67" xfId="1" applyFont="1" applyBorder="1" applyAlignment="1">
      <alignment horizontal="center"/>
    </xf>
    <xf numFmtId="0" fontId="61" fillId="0" borderId="32" xfId="1" applyFont="1" applyBorder="1" applyAlignment="1">
      <alignment horizontal="center"/>
    </xf>
    <xf numFmtId="0" fontId="61" fillId="0" borderId="22" xfId="1" applyFont="1" applyBorder="1" applyAlignment="1">
      <alignment horizontal="center"/>
    </xf>
    <xf numFmtId="0" fontId="62" fillId="0" borderId="8" xfId="2" applyFont="1" applyBorder="1" applyAlignment="1">
      <alignment horizontal="center"/>
    </xf>
    <xf numFmtId="0" fontId="62" fillId="0" borderId="31" xfId="2" applyFont="1" applyBorder="1" applyAlignment="1">
      <alignment horizontal="center"/>
    </xf>
    <xf numFmtId="0" fontId="62" fillId="0" borderId="26" xfId="2" applyFont="1" applyBorder="1" applyAlignment="1">
      <alignment horizontal="center"/>
    </xf>
    <xf numFmtId="0" fontId="62" fillId="0" borderId="7" xfId="2" applyFont="1" applyBorder="1" applyAlignment="1">
      <alignment horizontal="center"/>
    </xf>
    <xf numFmtId="49" fontId="61" fillId="0" borderId="60" xfId="1" applyNumberFormat="1" applyFont="1" applyBorder="1" applyAlignment="1">
      <alignment horizontal="left"/>
    </xf>
    <xf numFmtId="0" fontId="61" fillId="0" borderId="59" xfId="1" applyFont="1" applyBorder="1" applyAlignment="1">
      <alignment horizontal="left"/>
    </xf>
    <xf numFmtId="0" fontId="61" fillId="0" borderId="32" xfId="1" applyFont="1" applyBorder="1" applyAlignment="1">
      <alignment horizontal="left"/>
    </xf>
    <xf numFmtId="49" fontId="61" fillId="0" borderId="46" xfId="1" applyNumberFormat="1" applyFont="1" applyBorder="1" applyAlignment="1">
      <alignment horizontal="left"/>
    </xf>
    <xf numFmtId="1" fontId="63" fillId="0" borderId="9" xfId="0" applyNumberFormat="1" applyFont="1" applyBorder="1" applyAlignment="1" applyProtection="1">
      <alignment horizontal="left"/>
      <protection locked="0"/>
    </xf>
    <xf numFmtId="0" fontId="63" fillId="0" borderId="7" xfId="0" applyFont="1" applyBorder="1" applyAlignment="1">
      <alignment horizontal="left"/>
    </xf>
    <xf numFmtId="0" fontId="62" fillId="0" borderId="8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left"/>
    </xf>
    <xf numFmtId="0" fontId="62" fillId="0" borderId="26" xfId="0" applyFont="1" applyBorder="1" applyAlignment="1">
      <alignment horizontal="center" vertical="center" wrapText="1"/>
    </xf>
    <xf numFmtId="0" fontId="61" fillId="0" borderId="31" xfId="1" applyFont="1" applyBorder="1" applyAlignment="1">
      <alignment horizontal="center"/>
    </xf>
    <xf numFmtId="0" fontId="61" fillId="0" borderId="31" xfId="1" applyFont="1" applyBorder="1" applyAlignment="1">
      <alignment horizontal="left"/>
    </xf>
    <xf numFmtId="0" fontId="61" fillId="0" borderId="60" xfId="2" applyFont="1" applyBorder="1"/>
    <xf numFmtId="0" fontId="61" fillId="0" borderId="4" xfId="2" applyFont="1" applyBorder="1"/>
    <xf numFmtId="0" fontId="62" fillId="0" borderId="4" xfId="2" applyFont="1" applyBorder="1" applyAlignment="1">
      <alignment horizontal="center"/>
    </xf>
    <xf numFmtId="0" fontId="62" fillId="0" borderId="53" xfId="2" applyFont="1" applyBorder="1" applyAlignment="1">
      <alignment horizontal="center"/>
    </xf>
    <xf numFmtId="0" fontId="61" fillId="0" borderId="27" xfId="2" applyFont="1" applyBorder="1"/>
    <xf numFmtId="0" fontId="61" fillId="0" borderId="46" xfId="2" applyFont="1" applyBorder="1"/>
    <xf numFmtId="0" fontId="62" fillId="0" borderId="23" xfId="2" applyFont="1" applyBorder="1" applyAlignment="1">
      <alignment horizontal="center"/>
    </xf>
    <xf numFmtId="0" fontId="61" fillId="0" borderId="53" xfId="0" applyFont="1" applyBorder="1"/>
    <xf numFmtId="0" fontId="61" fillId="0" borderId="45" xfId="2" applyFont="1" applyBorder="1"/>
    <xf numFmtId="0" fontId="61" fillId="0" borderId="45" xfId="2" applyFont="1" applyBorder="1" applyAlignment="1">
      <alignment horizontal="center"/>
    </xf>
    <xf numFmtId="0" fontId="62" fillId="0" borderId="23" xfId="0" applyFont="1" applyBorder="1" applyAlignment="1">
      <alignment horizontal="center" vertical="center" wrapText="1"/>
    </xf>
    <xf numFmtId="49" fontId="62" fillId="0" borderId="60" xfId="1" applyNumberFormat="1" applyFont="1" applyBorder="1" applyAlignment="1">
      <alignment horizontal="left"/>
    </xf>
    <xf numFmtId="0" fontId="62" fillId="0" borderId="59" xfId="1" applyFont="1" applyBorder="1" applyAlignment="1">
      <alignment horizontal="left"/>
    </xf>
    <xf numFmtId="49" fontId="62" fillId="0" borderId="9" xfId="1" applyNumberFormat="1" applyFont="1" applyBorder="1" applyAlignment="1">
      <alignment horizontal="left"/>
    </xf>
    <xf numFmtId="0" fontId="62" fillId="0" borderId="32" xfId="1" applyFont="1" applyBorder="1" applyAlignment="1">
      <alignment horizontal="left"/>
    </xf>
    <xf numFmtId="0" fontId="62" fillId="0" borderId="31" xfId="1" applyFont="1" applyBorder="1" applyAlignment="1">
      <alignment horizontal="left"/>
    </xf>
    <xf numFmtId="49" fontId="62" fillId="0" borderId="46" xfId="1" applyNumberFormat="1" applyFont="1" applyBorder="1" applyAlignment="1">
      <alignment horizontal="left"/>
    </xf>
    <xf numFmtId="0" fontId="62" fillId="0" borderId="53" xfId="1" applyFont="1" applyBorder="1" applyAlignment="1">
      <alignment horizontal="left"/>
    </xf>
    <xf numFmtId="0" fontId="48" fillId="36" borderId="159" xfId="1" applyFont="1" applyFill="1" applyBorder="1" applyAlignment="1">
      <alignment horizontal="center"/>
    </xf>
    <xf numFmtId="0" fontId="61" fillId="0" borderId="22" xfId="1" applyFont="1" applyBorder="1" applyAlignment="1">
      <alignment horizontal="left"/>
    </xf>
    <xf numFmtId="0" fontId="61" fillId="0" borderId="33" xfId="2" applyFont="1" applyBorder="1"/>
    <xf numFmtId="0" fontId="61" fillId="0" borderId="21" xfId="0" applyFont="1" applyBorder="1"/>
    <xf numFmtId="0" fontId="61" fillId="0" borderId="22" xfId="0" applyFont="1" applyBorder="1"/>
    <xf numFmtId="0" fontId="61" fillId="0" borderId="22" xfId="0" applyFont="1" applyBorder="1" applyAlignment="1">
      <alignment horizontal="center"/>
    </xf>
    <xf numFmtId="0" fontId="62" fillId="0" borderId="30" xfId="0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62" fillId="0" borderId="32" xfId="2" applyFont="1" applyBorder="1" applyAlignment="1">
      <alignment horizontal="center"/>
    </xf>
    <xf numFmtId="0" fontId="6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2" fillId="30" borderId="74" xfId="1" applyFont="1" applyFill="1" applyBorder="1" applyAlignment="1">
      <alignment vertical="center"/>
    </xf>
    <xf numFmtId="0" fontId="12" fillId="30" borderId="74" xfId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2" fillId="6" borderId="74" xfId="1" applyFont="1" applyFill="1" applyBorder="1" applyAlignment="1">
      <alignment vertical="center"/>
    </xf>
    <xf numFmtId="0" fontId="12" fillId="6" borderId="175" xfId="1" applyFont="1" applyFill="1" applyBorder="1" applyAlignment="1">
      <alignment horizontal="center" vertical="center"/>
    </xf>
    <xf numFmtId="0" fontId="12" fillId="6" borderId="74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1" fillId="0" borderId="89" xfId="1" applyFont="1" applyBorder="1" applyAlignment="1">
      <alignment horizontal="left"/>
    </xf>
    <xf numFmtId="0" fontId="61" fillId="0" borderId="4" xfId="2" applyFont="1" applyBorder="1" applyAlignment="1">
      <alignment horizontal="center"/>
    </xf>
    <xf numFmtId="49" fontId="61" fillId="0" borderId="64" xfId="1" applyNumberFormat="1" applyFont="1" applyBorder="1" applyAlignment="1">
      <alignment horizontal="left"/>
    </xf>
    <xf numFmtId="0" fontId="61" fillId="0" borderId="62" xfId="1" applyFont="1" applyBorder="1" applyAlignment="1">
      <alignment horizontal="center"/>
    </xf>
    <xf numFmtId="0" fontId="61" fillId="0" borderId="34" xfId="2" applyFont="1" applyBorder="1"/>
    <xf numFmtId="0" fontId="62" fillId="0" borderId="45" xfId="2" applyFont="1" applyBorder="1" applyAlignment="1">
      <alignment horizontal="center"/>
    </xf>
    <xf numFmtId="0" fontId="61" fillId="0" borderId="4" xfId="1" applyFont="1" applyBorder="1" applyAlignment="1">
      <alignment horizontal="center"/>
    </xf>
    <xf numFmtId="49" fontId="61" fillId="0" borderId="57" xfId="1" applyNumberFormat="1" applyFont="1" applyBorder="1" applyAlignment="1">
      <alignment horizontal="left"/>
    </xf>
    <xf numFmtId="0" fontId="61" fillId="0" borderId="56" xfId="1" applyFont="1" applyBorder="1" applyAlignment="1">
      <alignment horizontal="left"/>
    </xf>
    <xf numFmtId="0" fontId="61" fillId="0" borderId="56" xfId="1" applyFont="1" applyBorder="1" applyAlignment="1">
      <alignment horizontal="center"/>
    </xf>
    <xf numFmtId="0" fontId="61" fillId="0" borderId="45" xfId="1" applyFont="1" applyBorder="1" applyAlignment="1">
      <alignment horizontal="center"/>
    </xf>
    <xf numFmtId="0" fontId="61" fillId="0" borderId="45" xfId="1" applyFont="1" applyBorder="1" applyAlignment="1">
      <alignment horizontal="left"/>
    </xf>
    <xf numFmtId="0" fontId="22" fillId="0" borderId="204" xfId="1" applyFont="1" applyBorder="1" applyAlignment="1">
      <alignment horizontal="center"/>
    </xf>
    <xf numFmtId="166" fontId="22" fillId="0" borderId="205" xfId="1" applyNumberFormat="1" applyFont="1" applyBorder="1" applyAlignment="1" applyProtection="1">
      <alignment horizontal="center"/>
      <protection locked="0"/>
    </xf>
    <xf numFmtId="0" fontId="61" fillId="0" borderId="20" xfId="1" applyFont="1" applyBorder="1" applyAlignment="1">
      <alignment horizontal="left"/>
    </xf>
    <xf numFmtId="2" fontId="22" fillId="0" borderId="206" xfId="1" applyNumberFormat="1" applyFont="1" applyBorder="1" applyAlignment="1" applyProtection="1">
      <alignment horizontal="center"/>
      <protection locked="0"/>
    </xf>
    <xf numFmtId="2" fontId="22" fillId="0" borderId="31" xfId="1" applyNumberFormat="1" applyFont="1" applyBorder="1" applyAlignment="1" applyProtection="1">
      <alignment horizontal="center"/>
      <protection locked="0"/>
    </xf>
    <xf numFmtId="2" fontId="22" fillId="0" borderId="22" xfId="1" applyNumberFormat="1" applyFont="1" applyBorder="1" applyAlignment="1" applyProtection="1">
      <alignment horizontal="center"/>
      <protection locked="0"/>
    </xf>
    <xf numFmtId="2" fontId="22" fillId="0" borderId="32" xfId="1" applyNumberFormat="1" applyFont="1" applyBorder="1" applyAlignment="1" applyProtection="1">
      <alignment horizontal="center"/>
      <protection locked="0"/>
    </xf>
    <xf numFmtId="2" fontId="22" fillId="0" borderId="22" xfId="1" applyNumberFormat="1" applyFont="1" applyBorder="1" applyAlignment="1" applyProtection="1">
      <alignment horizontal="center" vertical="center"/>
      <protection locked="0"/>
    </xf>
    <xf numFmtId="2" fontId="22" fillId="0" borderId="59" xfId="1" applyNumberFormat="1" applyFont="1" applyBorder="1" applyAlignment="1" applyProtection="1">
      <alignment horizontal="center" vertical="center"/>
      <protection locked="0"/>
    </xf>
    <xf numFmtId="2" fontId="22" fillId="0" borderId="32" xfId="1" applyNumberFormat="1" applyFont="1" applyBorder="1" applyAlignment="1" applyProtection="1">
      <alignment horizontal="center" vertical="center"/>
      <protection locked="0"/>
    </xf>
    <xf numFmtId="2" fontId="22" fillId="0" borderId="7" xfId="1" applyNumberFormat="1" applyFont="1" applyBorder="1" applyAlignment="1" applyProtection="1">
      <alignment horizontal="center" vertical="center"/>
      <protection locked="0"/>
    </xf>
    <xf numFmtId="49" fontId="61" fillId="0" borderId="34" xfId="1" applyNumberFormat="1" applyFont="1" applyBorder="1" applyAlignment="1">
      <alignment horizontal="left"/>
    </xf>
    <xf numFmtId="0" fontId="62" fillId="0" borderId="30" xfId="2" applyFont="1" applyBorder="1" applyAlignment="1">
      <alignment horizontal="center"/>
    </xf>
    <xf numFmtId="167" fontId="64" fillId="2" borderId="4" xfId="0" applyNumberFormat="1" applyFont="1" applyFill="1" applyBorder="1"/>
    <xf numFmtId="164" fontId="64" fillId="3" borderId="5" xfId="0" applyNumberFormat="1" applyFont="1" applyFill="1" applyBorder="1" applyAlignment="1">
      <alignment horizontal="center"/>
    </xf>
    <xf numFmtId="167" fontId="64" fillId="2" borderId="7" xfId="0" applyNumberFormat="1" applyFont="1" applyFill="1" applyBorder="1"/>
    <xf numFmtId="164" fontId="64" fillId="3" borderId="30" xfId="0" applyNumberFormat="1" applyFont="1" applyFill="1" applyBorder="1" applyAlignment="1">
      <alignment horizontal="center"/>
    </xf>
    <xf numFmtId="164" fontId="64" fillId="3" borderId="8" xfId="0" applyNumberFormat="1" applyFont="1" applyFill="1" applyBorder="1" applyAlignment="1">
      <alignment horizontal="center"/>
    </xf>
    <xf numFmtId="1" fontId="69" fillId="35" borderId="194" xfId="1" applyNumberFormat="1" applyFont="1" applyFill="1" applyBorder="1" applyAlignment="1" applyProtection="1">
      <alignment horizontal="center"/>
      <protection locked="0"/>
    </xf>
    <xf numFmtId="0" fontId="66" fillId="32" borderId="196" xfId="1" applyFont="1" applyFill="1" applyBorder="1" applyAlignment="1">
      <alignment horizontal="center"/>
    </xf>
    <xf numFmtId="0" fontId="66" fillId="32" borderId="196" xfId="1" applyFont="1" applyFill="1" applyBorder="1" applyAlignment="1" applyProtection="1">
      <alignment horizontal="center"/>
      <protection locked="0"/>
    </xf>
    <xf numFmtId="165" fontId="69" fillId="0" borderId="182" xfId="1" applyNumberFormat="1" applyFont="1" applyBorder="1" applyAlignment="1">
      <alignment horizontal="center"/>
    </xf>
    <xf numFmtId="0" fontId="65" fillId="32" borderId="196" xfId="1" applyFont="1" applyFill="1" applyBorder="1" applyAlignment="1">
      <alignment horizontal="center"/>
    </xf>
    <xf numFmtId="165" fontId="69" fillId="0" borderId="198" xfId="1" applyNumberFormat="1" applyFont="1" applyBorder="1" applyAlignment="1">
      <alignment horizontal="center"/>
    </xf>
    <xf numFmtId="0" fontId="66" fillId="32" borderId="192" xfId="1" applyFont="1" applyFill="1" applyBorder="1" applyAlignment="1">
      <alignment horizontal="center"/>
    </xf>
    <xf numFmtId="165" fontId="69" fillId="0" borderId="35" xfId="1" applyNumberFormat="1" applyFont="1" applyBorder="1" applyAlignment="1">
      <alignment horizontal="center"/>
    </xf>
    <xf numFmtId="165" fontId="68" fillId="0" borderId="182" xfId="1" applyNumberFormat="1" applyFont="1" applyBorder="1" applyAlignment="1">
      <alignment horizontal="center"/>
    </xf>
    <xf numFmtId="0" fontId="70" fillId="32" borderId="196" xfId="1" applyFont="1" applyFill="1" applyBorder="1" applyAlignment="1">
      <alignment horizontal="center"/>
    </xf>
    <xf numFmtId="0" fontId="8" fillId="0" borderId="31" xfId="2" applyFont="1" applyBorder="1" applyAlignment="1">
      <alignment horizontal="center"/>
    </xf>
    <xf numFmtId="1" fontId="22" fillId="0" borderId="207" xfId="1" applyNumberFormat="1" applyFont="1" applyBorder="1" applyAlignment="1" applyProtection="1">
      <alignment horizontal="center"/>
      <protection locked="0"/>
    </xf>
    <xf numFmtId="0" fontId="44" fillId="0" borderId="0" xfId="2" applyFont="1" applyAlignment="1">
      <alignment vertical="center"/>
    </xf>
    <xf numFmtId="1" fontId="69" fillId="31" borderId="49" xfId="1" applyNumberFormat="1" applyFont="1" applyFill="1" applyBorder="1" applyAlignment="1" applyProtection="1">
      <alignment horizontal="center"/>
      <protection locked="0"/>
    </xf>
    <xf numFmtId="1" fontId="65" fillId="38" borderId="95" xfId="1" applyNumberFormat="1" applyFont="1" applyFill="1" applyBorder="1" applyAlignment="1">
      <alignment horizontal="center"/>
    </xf>
    <xf numFmtId="0" fontId="66" fillId="38" borderId="95" xfId="1" applyFont="1" applyFill="1" applyBorder="1" applyAlignment="1">
      <alignment horizontal="center"/>
    </xf>
    <xf numFmtId="49" fontId="62" fillId="0" borderId="21" xfId="1" applyNumberFormat="1" applyFont="1" applyBorder="1" applyAlignment="1">
      <alignment horizontal="left"/>
    </xf>
    <xf numFmtId="0" fontId="62" fillId="0" borderId="7" xfId="1" applyFont="1" applyBorder="1" applyAlignment="1">
      <alignment horizontal="left"/>
    </xf>
    <xf numFmtId="0" fontId="65" fillId="38" borderId="98" xfId="1" applyFont="1" applyFill="1" applyBorder="1" applyAlignment="1">
      <alignment horizontal="center"/>
    </xf>
    <xf numFmtId="0" fontId="65" fillId="38" borderId="95" xfId="1" applyFont="1" applyFill="1" applyBorder="1" applyAlignment="1">
      <alignment horizontal="center"/>
    </xf>
    <xf numFmtId="0" fontId="62" fillId="0" borderId="30" xfId="0" applyFont="1" applyBorder="1" applyAlignment="1">
      <alignment horizontal="center" vertical="center" wrapText="1"/>
    </xf>
    <xf numFmtId="1" fontId="44" fillId="0" borderId="0" xfId="2" applyNumberFormat="1" applyFont="1"/>
    <xf numFmtId="1" fontId="22" fillId="39" borderId="55" xfId="1" applyNumberFormat="1" applyFont="1" applyFill="1" applyBorder="1" applyAlignment="1">
      <alignment horizontal="center"/>
    </xf>
    <xf numFmtId="0" fontId="62" fillId="0" borderId="8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6" xfId="1" applyFont="1" applyBorder="1" applyAlignment="1">
      <alignment horizontal="center" vertical="center"/>
    </xf>
    <xf numFmtId="0" fontId="62" fillId="0" borderId="8" xfId="1" applyFont="1" applyBorder="1" applyAlignment="1">
      <alignment horizontal="center"/>
    </xf>
    <xf numFmtId="0" fontId="62" fillId="0" borderId="26" xfId="1" applyFont="1" applyBorder="1" applyAlignment="1">
      <alignment horizontal="center"/>
    </xf>
    <xf numFmtId="0" fontId="62" fillId="0" borderId="5" xfId="2" applyFont="1" applyBorder="1" applyAlignment="1">
      <alignment horizontal="center"/>
    </xf>
    <xf numFmtId="0" fontId="62" fillId="0" borderId="5" xfId="1" applyFont="1" applyBorder="1" applyAlignment="1">
      <alignment horizontal="center"/>
    </xf>
    <xf numFmtId="0" fontId="62" fillId="0" borderId="23" xfId="1" applyFont="1" applyBorder="1" applyAlignment="1">
      <alignment horizontal="center"/>
    </xf>
    <xf numFmtId="0" fontId="62" fillId="0" borderId="55" xfId="1" applyFont="1" applyBorder="1" applyAlignment="1">
      <alignment horizontal="center" vertical="center"/>
    </xf>
    <xf numFmtId="0" fontId="62" fillId="0" borderId="30" xfId="1" applyFont="1" applyBorder="1" applyAlignment="1">
      <alignment horizontal="center" vertical="center"/>
    </xf>
    <xf numFmtId="0" fontId="72" fillId="0" borderId="22" xfId="1" applyFont="1" applyBorder="1" applyAlignment="1">
      <alignment horizontal="left"/>
    </xf>
    <xf numFmtId="0" fontId="62" fillId="0" borderId="55" xfId="2" applyFont="1" applyBorder="1" applyAlignment="1">
      <alignment horizontal="center"/>
    </xf>
    <xf numFmtId="0" fontId="62" fillId="0" borderId="5" xfId="0" applyFont="1" applyBorder="1" applyAlignment="1">
      <alignment horizontal="center" vertical="center"/>
    </xf>
    <xf numFmtId="1" fontId="3" fillId="0" borderId="29" xfId="0" applyNumberFormat="1" applyFont="1" applyBorder="1"/>
    <xf numFmtId="166" fontId="3" fillId="0" borderId="0" xfId="0" applyNumberFormat="1" applyFont="1"/>
    <xf numFmtId="1" fontId="54" fillId="37" borderId="135" xfId="1" applyNumberFormat="1" applyFont="1" applyFill="1" applyBorder="1" applyAlignment="1">
      <alignment horizontal="center"/>
    </xf>
    <xf numFmtId="1" fontId="54" fillId="37" borderId="7" xfId="1" applyNumberFormat="1" applyFont="1" applyFill="1" applyBorder="1" applyAlignment="1">
      <alignment horizontal="center"/>
    </xf>
    <xf numFmtId="1" fontId="22" fillId="0" borderId="104" xfId="1" applyNumberFormat="1" applyFont="1" applyBorder="1" applyAlignment="1" applyProtection="1">
      <alignment horizontal="center"/>
      <protection locked="0"/>
    </xf>
    <xf numFmtId="1" fontId="54" fillId="37" borderId="199" xfId="1" applyNumberFormat="1" applyFont="1" applyFill="1" applyBorder="1" applyAlignment="1">
      <alignment horizontal="center"/>
    </xf>
    <xf numFmtId="1" fontId="54" fillId="37" borderId="53" xfId="1" applyNumberFormat="1" applyFont="1" applyFill="1" applyBorder="1" applyAlignment="1">
      <alignment horizontal="center"/>
    </xf>
    <xf numFmtId="1" fontId="22" fillId="0" borderId="200" xfId="1" applyNumberFormat="1" applyFont="1" applyBorder="1" applyAlignment="1" applyProtection="1">
      <alignment horizontal="center"/>
      <protection locked="0"/>
    </xf>
    <xf numFmtId="0" fontId="61" fillId="0" borderId="208" xfId="1" applyFont="1" applyBorder="1" applyAlignment="1">
      <alignment horizontal="left"/>
    </xf>
    <xf numFmtId="0" fontId="61" fillId="0" borderId="206" xfId="1" applyFont="1" applyBorder="1" applyAlignment="1">
      <alignment horizontal="left"/>
    </xf>
    <xf numFmtId="0" fontId="63" fillId="0" borderId="112" xfId="0" applyFont="1" applyBorder="1"/>
    <xf numFmtId="0" fontId="63" fillId="0" borderId="112" xfId="0" applyFont="1" applyBorder="1" applyAlignment="1">
      <alignment horizontal="center"/>
    </xf>
    <xf numFmtId="0" fontId="62" fillId="0" borderId="24" xfId="1" applyFont="1" applyBorder="1" applyAlignment="1">
      <alignment horizontal="center" vertical="center"/>
    </xf>
    <xf numFmtId="166" fontId="25" fillId="0" borderId="21" xfId="0" applyNumberFormat="1" applyFont="1" applyBorder="1" applyAlignment="1">
      <alignment horizontal="center"/>
    </xf>
    <xf numFmtId="0" fontId="61" fillId="0" borderId="4" xfId="1" applyFont="1" applyBorder="1" applyAlignment="1">
      <alignment horizontal="left"/>
    </xf>
    <xf numFmtId="0" fontId="62" fillId="0" borderId="0" xfId="2" applyFont="1" applyAlignment="1">
      <alignment horizontal="center"/>
    </xf>
    <xf numFmtId="2" fontId="22" fillId="0" borderId="21" xfId="1" applyNumberFormat="1" applyFont="1" applyBorder="1" applyAlignment="1">
      <alignment horizontal="center" vertical="center"/>
    </xf>
    <xf numFmtId="2" fontId="25" fillId="0" borderId="9" xfId="0" applyNumberFormat="1" applyFont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/>
    </xf>
    <xf numFmtId="0" fontId="61" fillId="0" borderId="63" xfId="1" applyFont="1" applyBorder="1" applyAlignment="1">
      <alignment horizontal="left"/>
    </xf>
    <xf numFmtId="0" fontId="12" fillId="6" borderId="45" xfId="0" applyFont="1" applyFill="1" applyBorder="1" applyAlignment="1">
      <alignment horizontal="center" vertical="center"/>
    </xf>
    <xf numFmtId="0" fontId="62" fillId="0" borderId="22" xfId="1" applyFont="1" applyBorder="1" applyAlignment="1">
      <alignment horizontal="left"/>
    </xf>
    <xf numFmtId="0" fontId="12" fillId="6" borderId="45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25" fillId="0" borderId="6" xfId="1" applyFont="1" applyBorder="1" applyAlignment="1" applyProtection="1">
      <alignment horizontal="center"/>
      <protection locked="0"/>
    </xf>
    <xf numFmtId="166" fontId="25" fillId="0" borderId="6" xfId="1" applyNumberFormat="1" applyFont="1" applyBorder="1" applyAlignment="1" applyProtection="1">
      <alignment horizontal="center"/>
      <protection locked="0"/>
    </xf>
    <xf numFmtId="49" fontId="61" fillId="0" borderId="22" xfId="1" applyNumberFormat="1" applyFont="1" applyBorder="1" applyAlignment="1">
      <alignment horizontal="left" vertical="center"/>
    </xf>
    <xf numFmtId="166" fontId="25" fillId="0" borderId="33" xfId="2" applyNumberFormat="1" applyFont="1" applyBorder="1" applyAlignment="1">
      <alignment horizontal="center"/>
    </xf>
    <xf numFmtId="166" fontId="25" fillId="0" borderId="21" xfId="1" applyNumberFormat="1" applyFont="1" applyBorder="1" applyAlignment="1" applyProtection="1">
      <alignment horizontal="center"/>
      <protection locked="0"/>
    </xf>
    <xf numFmtId="0" fontId="25" fillId="0" borderId="111" xfId="1" applyFont="1" applyBorder="1" applyAlignment="1" applyProtection="1">
      <alignment horizontal="center"/>
      <protection locked="0"/>
    </xf>
    <xf numFmtId="0" fontId="66" fillId="32" borderId="127" xfId="1" applyFont="1" applyFill="1" applyBorder="1" applyAlignment="1">
      <alignment horizontal="center"/>
    </xf>
    <xf numFmtId="1" fontId="69" fillId="0" borderId="6" xfId="1" applyNumberFormat="1" applyFont="1" applyBorder="1" applyAlignment="1">
      <alignment horizontal="center"/>
    </xf>
    <xf numFmtId="0" fontId="22" fillId="0" borderId="25" xfId="1" applyFont="1" applyBorder="1" applyAlignment="1" applyProtection="1">
      <alignment horizontal="center"/>
      <protection locked="0"/>
    </xf>
    <xf numFmtId="0" fontId="22" fillId="0" borderId="22" xfId="1" applyFont="1" applyBorder="1" applyAlignment="1" applyProtection="1">
      <alignment horizontal="center"/>
      <protection locked="0"/>
    </xf>
    <xf numFmtId="0" fontId="22" fillId="0" borderId="209" xfId="1" applyFont="1" applyBorder="1" applyAlignment="1">
      <alignment horizontal="center"/>
    </xf>
    <xf numFmtId="0" fontId="62" fillId="0" borderId="0" xfId="0" applyFont="1" applyAlignment="1">
      <alignment vertical="center"/>
    </xf>
    <xf numFmtId="0" fontId="12" fillId="37" borderId="23" xfId="0" applyFont="1" applyFill="1" applyBorder="1" applyAlignment="1">
      <alignment horizontal="center" vertical="center"/>
    </xf>
    <xf numFmtId="0" fontId="10" fillId="37" borderId="30" xfId="0" applyFont="1" applyFill="1" applyBorder="1" applyAlignment="1">
      <alignment horizontal="center" vertical="center"/>
    </xf>
    <xf numFmtId="1" fontId="11" fillId="2" borderId="210" xfId="0" applyNumberFormat="1" applyFont="1" applyFill="1" applyBorder="1" applyAlignment="1">
      <alignment horizontal="right"/>
    </xf>
    <xf numFmtId="1" fontId="53" fillId="5" borderId="37" xfId="0" applyNumberFormat="1" applyFont="1" applyFill="1" applyBorder="1" applyAlignment="1">
      <alignment horizontal="center"/>
    </xf>
    <xf numFmtId="49" fontId="61" fillId="0" borderId="7" xfId="1" applyNumberFormat="1" applyFont="1" applyBorder="1" applyAlignment="1">
      <alignment horizontal="left"/>
    </xf>
    <xf numFmtId="0" fontId="12" fillId="37" borderId="9" xfId="0" applyFont="1" applyFill="1" applyBorder="1" applyAlignment="1">
      <alignment horizontal="center" vertical="center"/>
    </xf>
    <xf numFmtId="0" fontId="12" fillId="37" borderId="32" xfId="0" applyFont="1" applyFill="1" applyBorder="1" applyAlignment="1">
      <alignment horizontal="center" vertical="center"/>
    </xf>
    <xf numFmtId="0" fontId="8" fillId="0" borderId="11" xfId="1" applyFont="1" applyBorder="1" applyAlignment="1">
      <alignment horizontal="left"/>
    </xf>
    <xf numFmtId="0" fontId="12" fillId="37" borderId="7" xfId="0" applyFont="1" applyFill="1" applyBorder="1" applyAlignment="1">
      <alignment horizontal="center" vertical="center" wrapText="1"/>
    </xf>
    <xf numFmtId="168" fontId="11" fillId="0" borderId="123" xfId="0" applyNumberFormat="1" applyFont="1" applyBorder="1" applyAlignment="1">
      <alignment horizontal="right"/>
    </xf>
    <xf numFmtId="0" fontId="10" fillId="37" borderId="7" xfId="0" applyFont="1" applyFill="1" applyBorder="1" applyAlignment="1">
      <alignment horizontal="center" vertical="center"/>
    </xf>
    <xf numFmtId="168" fontId="11" fillId="0" borderId="124" xfId="0" applyNumberFormat="1" applyFont="1" applyBorder="1" applyAlignment="1">
      <alignment horizontal="right"/>
    </xf>
    <xf numFmtId="0" fontId="10" fillId="37" borderId="9" xfId="0" applyFont="1" applyFill="1" applyBorder="1" applyAlignment="1">
      <alignment horizontal="center" vertical="center"/>
    </xf>
    <xf numFmtId="166" fontId="22" fillId="0" borderId="25" xfId="1" applyNumberFormat="1" applyFont="1" applyBorder="1" applyAlignment="1" applyProtection="1">
      <alignment horizontal="center"/>
      <protection locked="0"/>
    </xf>
    <xf numFmtId="1" fontId="48" fillId="36" borderId="23" xfId="1" applyNumberFormat="1" applyFont="1" applyFill="1" applyBorder="1" applyAlignment="1">
      <alignment horizontal="center"/>
    </xf>
    <xf numFmtId="1" fontId="48" fillId="36" borderId="119" xfId="1" applyNumberFormat="1" applyFont="1" applyFill="1" applyBorder="1" applyAlignment="1">
      <alignment horizontal="center"/>
    </xf>
    <xf numFmtId="0" fontId="48" fillId="36" borderId="23" xfId="1" applyFont="1" applyFill="1" applyBorder="1" applyAlignment="1">
      <alignment horizontal="center"/>
    </xf>
    <xf numFmtId="0" fontId="48" fillId="36" borderId="119" xfId="1" applyFont="1" applyFill="1" applyBorder="1" applyAlignment="1">
      <alignment horizontal="center"/>
    </xf>
    <xf numFmtId="0" fontId="22" fillId="0" borderId="211" xfId="1" applyFont="1" applyBorder="1" applyAlignment="1">
      <alignment horizontal="center"/>
    </xf>
    <xf numFmtId="0" fontId="65" fillId="38" borderId="214" xfId="1" applyFont="1" applyFill="1" applyBorder="1" applyAlignment="1">
      <alignment horizontal="center"/>
    </xf>
    <xf numFmtId="1" fontId="48" fillId="36" borderId="20" xfId="1" applyNumberFormat="1" applyFont="1" applyFill="1" applyBorder="1" applyAlignment="1">
      <alignment horizontal="center"/>
    </xf>
    <xf numFmtId="1" fontId="65" fillId="38" borderId="215" xfId="1" applyNumberFormat="1" applyFont="1" applyFill="1" applyBorder="1" applyAlignment="1">
      <alignment horizontal="center"/>
    </xf>
    <xf numFmtId="0" fontId="73" fillId="0" borderId="0" xfId="0" applyFont="1"/>
    <xf numFmtId="2" fontId="74" fillId="0" borderId="7" xfId="1" applyNumberFormat="1" applyFont="1" applyBorder="1" applyAlignment="1" applyProtection="1">
      <alignment horizontal="center"/>
      <protection locked="0"/>
    </xf>
    <xf numFmtId="2" fontId="64" fillId="0" borderId="9" xfId="2" applyNumberFormat="1" applyFont="1" applyBorder="1" applyAlignment="1">
      <alignment horizontal="center"/>
    </xf>
    <xf numFmtId="49" fontId="61" fillId="0" borderId="33" xfId="1" applyNumberFormat="1" applyFont="1" applyBorder="1" applyAlignment="1">
      <alignment horizontal="left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73" fillId="0" borderId="8" xfId="1" applyFont="1" applyBorder="1" applyAlignment="1">
      <alignment horizontal="center" vertical="center"/>
    </xf>
    <xf numFmtId="0" fontId="75" fillId="0" borderId="0" xfId="1" applyFont="1" applyAlignment="1">
      <alignment horizontal="center" vertical="center"/>
    </xf>
    <xf numFmtId="0" fontId="75" fillId="0" borderId="0" xfId="1" applyFont="1" applyAlignment="1">
      <alignment horizontal="center"/>
    </xf>
    <xf numFmtId="0" fontId="75" fillId="0" borderId="0" xfId="2" applyFont="1" applyAlignment="1">
      <alignment horizontal="center"/>
    </xf>
    <xf numFmtId="0" fontId="62" fillId="0" borderId="30" xfId="0" applyFont="1" applyBorder="1" applyAlignment="1">
      <alignment horizontal="center"/>
    </xf>
    <xf numFmtId="0" fontId="22" fillId="39" borderId="55" xfId="1" applyFont="1" applyFill="1" applyBorder="1" applyAlignment="1">
      <alignment horizontal="center"/>
    </xf>
    <xf numFmtId="49" fontId="61" fillId="0" borderId="0" xfId="1" applyNumberFormat="1" applyFont="1" applyAlignment="1">
      <alignment horizontal="left"/>
    </xf>
    <xf numFmtId="0" fontId="61" fillId="0" borderId="0" xfId="2" applyFont="1"/>
    <xf numFmtId="0" fontId="61" fillId="0" borderId="0" xfId="0" applyFont="1"/>
    <xf numFmtId="0" fontId="62" fillId="0" borderId="0" xfId="1" applyFont="1" applyAlignment="1">
      <alignment horizontal="center" vertical="center"/>
    </xf>
    <xf numFmtId="0" fontId="61" fillId="0" borderId="0" xfId="1" applyFont="1" applyAlignment="1">
      <alignment horizontal="center"/>
    </xf>
    <xf numFmtId="0" fontId="61" fillId="0" borderId="0" xfId="2" applyFont="1" applyAlignment="1">
      <alignment horizontal="center"/>
    </xf>
    <xf numFmtId="0" fontId="61" fillId="0" borderId="0" xfId="0" applyFont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62" fillId="0" borderId="23" xfId="0" applyFont="1" applyBorder="1" applyAlignment="1">
      <alignment horizontal="center"/>
    </xf>
    <xf numFmtId="0" fontId="8" fillId="0" borderId="32" xfId="1" applyFont="1" applyBorder="1" applyAlignment="1">
      <alignment horizontal="left"/>
    </xf>
    <xf numFmtId="0" fontId="8" fillId="0" borderId="31" xfId="1" applyFont="1" applyBorder="1" applyAlignment="1">
      <alignment horizontal="center"/>
    </xf>
    <xf numFmtId="2" fontId="22" fillId="0" borderId="31" xfId="1" applyNumberFormat="1" applyFont="1" applyBorder="1" applyAlignment="1" applyProtection="1">
      <alignment horizontal="center" vertical="center"/>
      <protection locked="0"/>
    </xf>
    <xf numFmtId="49" fontId="62" fillId="0" borderId="33" xfId="1" applyNumberFormat="1" applyFont="1" applyBorder="1" applyAlignment="1">
      <alignment horizontal="left"/>
    </xf>
    <xf numFmtId="0" fontId="8" fillId="0" borderId="32" xfId="1" applyFont="1" applyBorder="1" applyAlignment="1">
      <alignment horizontal="center"/>
    </xf>
    <xf numFmtId="0" fontId="8" fillId="0" borderId="22" xfId="1" applyFont="1" applyBorder="1" applyAlignment="1">
      <alignment horizontal="left"/>
    </xf>
    <xf numFmtId="1" fontId="53" fillId="5" borderId="30" xfId="0" applyNumberFormat="1" applyFont="1" applyFill="1" applyBorder="1" applyAlignment="1">
      <alignment horizontal="center"/>
    </xf>
    <xf numFmtId="1" fontId="53" fillId="5" borderId="93" xfId="0" applyNumberFormat="1" applyFont="1" applyFill="1" applyBorder="1" applyAlignment="1">
      <alignment horizontal="center"/>
    </xf>
    <xf numFmtId="166" fontId="25" fillId="0" borderId="111" xfId="1" applyNumberFormat="1" applyFont="1" applyBorder="1" applyAlignment="1" applyProtection="1">
      <alignment horizontal="center"/>
      <protection locked="0"/>
    </xf>
    <xf numFmtId="1" fontId="48" fillId="36" borderId="23" xfId="1" applyNumberFormat="1" applyFont="1" applyFill="1" applyBorder="1" applyAlignment="1" applyProtection="1">
      <alignment horizontal="center"/>
      <protection locked="0"/>
    </xf>
    <xf numFmtId="1" fontId="48" fillId="36" borderId="119" xfId="1" applyNumberFormat="1" applyFont="1" applyFill="1" applyBorder="1" applyAlignment="1" applyProtection="1">
      <alignment horizontal="center"/>
      <protection locked="0"/>
    </xf>
    <xf numFmtId="164" fontId="64" fillId="3" borderId="23" xfId="0" applyNumberFormat="1" applyFont="1" applyFill="1" applyBorder="1" applyAlignment="1">
      <alignment horizontal="center"/>
    </xf>
    <xf numFmtId="164" fontId="2" fillId="3" borderId="93" xfId="0" applyNumberFormat="1" applyFont="1" applyFill="1" applyBorder="1" applyAlignment="1">
      <alignment horizontal="center"/>
    </xf>
    <xf numFmtId="0" fontId="65" fillId="32" borderId="127" xfId="1" applyFont="1" applyFill="1" applyBorder="1" applyAlignment="1">
      <alignment horizontal="center"/>
    </xf>
    <xf numFmtId="165" fontId="69" fillId="0" borderId="150" xfId="1" applyNumberFormat="1" applyFont="1" applyBorder="1" applyAlignment="1">
      <alignment horizontal="center"/>
    </xf>
    <xf numFmtId="166" fontId="25" fillId="0" borderId="21" xfId="2" applyNumberFormat="1" applyFont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25" fillId="0" borderId="22" xfId="1" applyFont="1" applyBorder="1" applyAlignment="1" applyProtection="1">
      <alignment horizontal="center"/>
      <protection locked="0"/>
    </xf>
    <xf numFmtId="0" fontId="65" fillId="38" borderId="47" xfId="1" applyFont="1" applyFill="1" applyBorder="1" applyAlignment="1">
      <alignment horizontal="center"/>
    </xf>
    <xf numFmtId="1" fontId="48" fillId="36" borderId="166" xfId="1" applyNumberFormat="1" applyFont="1" applyFill="1" applyBorder="1" applyAlignment="1">
      <alignment horizontal="center"/>
    </xf>
    <xf numFmtId="0" fontId="66" fillId="38" borderId="47" xfId="1" applyFont="1" applyFill="1" applyBorder="1" applyAlignment="1">
      <alignment horizontal="center"/>
    </xf>
    <xf numFmtId="1" fontId="69" fillId="0" borderId="74" xfId="1" applyNumberFormat="1" applyFont="1" applyBorder="1" applyAlignment="1">
      <alignment horizontal="center"/>
    </xf>
    <xf numFmtId="1" fontId="69" fillId="31" borderId="219" xfId="1" applyNumberFormat="1" applyFont="1" applyFill="1" applyBorder="1" applyAlignment="1" applyProtection="1">
      <alignment horizontal="center"/>
      <protection locked="0"/>
    </xf>
    <xf numFmtId="166" fontId="22" fillId="0" borderId="220" xfId="1" applyNumberFormat="1" applyFont="1" applyBorder="1" applyAlignment="1" applyProtection="1">
      <alignment horizontal="center"/>
      <protection locked="0"/>
    </xf>
    <xf numFmtId="49" fontId="8" fillId="0" borderId="7" xfId="1" applyNumberFormat="1" applyFont="1" applyBorder="1" applyAlignment="1">
      <alignment horizontal="left"/>
    </xf>
    <xf numFmtId="1" fontId="68" fillId="0" borderId="16" xfId="1" applyNumberFormat="1" applyFont="1" applyBorder="1" applyAlignment="1">
      <alignment horizontal="center"/>
    </xf>
    <xf numFmtId="1" fontId="69" fillId="0" borderId="25" xfId="1" applyNumberFormat="1" applyFont="1" applyBorder="1" applyAlignment="1">
      <alignment horizontal="center"/>
    </xf>
    <xf numFmtId="1" fontId="68" fillId="0" borderId="25" xfId="1" applyNumberFormat="1" applyFont="1" applyBorder="1" applyAlignment="1">
      <alignment horizontal="center"/>
    </xf>
    <xf numFmtId="1" fontId="68" fillId="0" borderId="6" xfId="1" applyNumberFormat="1" applyFont="1" applyBorder="1" applyAlignment="1">
      <alignment horizontal="center"/>
    </xf>
    <xf numFmtId="0" fontId="26" fillId="6" borderId="47" xfId="1" applyFont="1" applyFill="1" applyBorder="1" applyAlignment="1">
      <alignment horizontal="center"/>
    </xf>
    <xf numFmtId="0" fontId="65" fillId="38" borderId="217" xfId="1" applyFont="1" applyFill="1" applyBorder="1" applyAlignment="1">
      <alignment horizontal="center"/>
    </xf>
    <xf numFmtId="0" fontId="66" fillId="38" borderId="93" xfId="1" applyFont="1" applyFill="1" applyBorder="1" applyAlignment="1">
      <alignment horizontal="center"/>
    </xf>
    <xf numFmtId="0" fontId="67" fillId="38" borderId="47" xfId="1" applyFont="1" applyFill="1" applyBorder="1" applyAlignment="1">
      <alignment horizontal="center"/>
    </xf>
    <xf numFmtId="0" fontId="65" fillId="38" borderId="93" xfId="1" applyFont="1" applyFill="1" applyBorder="1" applyAlignment="1">
      <alignment horizontal="center"/>
    </xf>
    <xf numFmtId="0" fontId="67" fillId="38" borderId="93" xfId="1" applyFont="1" applyFill="1" applyBorder="1" applyAlignment="1">
      <alignment horizontal="center"/>
    </xf>
    <xf numFmtId="0" fontId="66" fillId="38" borderId="217" xfId="1" applyFont="1" applyFill="1" applyBorder="1" applyAlignment="1">
      <alignment horizontal="center"/>
    </xf>
    <xf numFmtId="0" fontId="26" fillId="6" borderId="191" xfId="1" applyFont="1" applyFill="1" applyBorder="1" applyAlignment="1">
      <alignment horizontal="center"/>
    </xf>
    <xf numFmtId="0" fontId="48" fillId="36" borderId="166" xfId="1" applyFont="1" applyFill="1" applyBorder="1" applyAlignment="1">
      <alignment horizontal="center"/>
    </xf>
    <xf numFmtId="0" fontId="22" fillId="38" borderId="224" xfId="1" applyFont="1" applyFill="1" applyBorder="1" applyAlignment="1">
      <alignment horizontal="center"/>
    </xf>
    <xf numFmtId="1" fontId="22" fillId="38" borderId="212" xfId="1" applyNumberFormat="1" applyFont="1" applyFill="1" applyBorder="1" applyAlignment="1">
      <alignment horizontal="center"/>
    </xf>
    <xf numFmtId="0" fontId="22" fillId="38" borderId="212" xfId="1" applyFont="1" applyFill="1" applyBorder="1" applyAlignment="1">
      <alignment horizontal="center"/>
    </xf>
    <xf numFmtId="0" fontId="22" fillId="38" borderId="212" xfId="1" applyFont="1" applyFill="1" applyBorder="1" applyAlignment="1" applyProtection="1">
      <alignment horizontal="center"/>
      <protection locked="0"/>
    </xf>
    <xf numFmtId="2" fontId="22" fillId="0" borderId="184" xfId="1" applyNumberFormat="1" applyFont="1" applyBorder="1" applyAlignment="1" applyProtection="1">
      <alignment horizontal="center"/>
      <protection locked="0"/>
    </xf>
    <xf numFmtId="0" fontId="22" fillId="37" borderId="222" xfId="1" applyFont="1" applyFill="1" applyBorder="1" applyAlignment="1">
      <alignment horizontal="center"/>
    </xf>
    <xf numFmtId="0" fontId="22" fillId="37" borderId="32" xfId="1" applyFont="1" applyFill="1" applyBorder="1" applyAlignment="1">
      <alignment horizontal="center"/>
    </xf>
    <xf numFmtId="166" fontId="25" fillId="37" borderId="22" xfId="1" applyNumberFormat="1" applyFont="1" applyFill="1" applyBorder="1" applyAlignment="1" applyProtection="1">
      <alignment horizontal="center"/>
      <protection locked="0"/>
    </xf>
    <xf numFmtId="1" fontId="25" fillId="37" borderId="167" xfId="1" applyNumberFormat="1" applyFont="1" applyFill="1" applyBorder="1" applyAlignment="1">
      <alignment horizontal="center"/>
    </xf>
    <xf numFmtId="1" fontId="22" fillId="37" borderId="222" xfId="1" applyNumberFormat="1" applyFont="1" applyFill="1" applyBorder="1" applyAlignment="1">
      <alignment horizontal="center"/>
    </xf>
    <xf numFmtId="1" fontId="22" fillId="37" borderId="0" xfId="1" applyNumberFormat="1" applyFont="1" applyFill="1" applyAlignment="1">
      <alignment horizontal="center"/>
    </xf>
    <xf numFmtId="166" fontId="22" fillId="37" borderId="111" xfId="1" applyNumberFormat="1" applyFont="1" applyFill="1" applyBorder="1" applyAlignment="1" applyProtection="1">
      <alignment horizontal="center"/>
      <protection locked="0"/>
    </xf>
    <xf numFmtId="166" fontId="25" fillId="37" borderId="190" xfId="1" applyNumberFormat="1" applyFont="1" applyFill="1" applyBorder="1" applyAlignment="1" applyProtection="1">
      <alignment horizontal="center"/>
      <protection locked="0"/>
    </xf>
    <xf numFmtId="1" fontId="25" fillId="37" borderId="167" xfId="1" applyNumberFormat="1" applyFont="1" applyFill="1" applyBorder="1" applyAlignment="1" applyProtection="1">
      <alignment horizontal="center"/>
      <protection locked="0"/>
    </xf>
    <xf numFmtId="0" fontId="65" fillId="38" borderId="225" xfId="1" applyFont="1" applyFill="1" applyBorder="1" applyAlignment="1" applyProtection="1">
      <alignment horizontal="center"/>
      <protection locked="0"/>
    </xf>
    <xf numFmtId="1" fontId="69" fillId="0" borderId="227" xfId="1" applyNumberFormat="1" applyFont="1" applyBorder="1" applyAlignment="1">
      <alignment horizontal="center"/>
    </xf>
    <xf numFmtId="1" fontId="69" fillId="0" borderId="0" xfId="1" applyNumberFormat="1" applyFont="1" applyAlignment="1">
      <alignment horizontal="center"/>
    </xf>
    <xf numFmtId="1" fontId="65" fillId="38" borderId="93" xfId="1" applyNumberFormat="1" applyFont="1" applyFill="1" applyBorder="1" applyAlignment="1">
      <alignment horizontal="center"/>
    </xf>
    <xf numFmtId="0" fontId="22" fillId="38" borderId="93" xfId="1" applyFont="1" applyFill="1" applyBorder="1" applyAlignment="1">
      <alignment horizontal="center"/>
    </xf>
    <xf numFmtId="0" fontId="65" fillId="38" borderId="122" xfId="1" applyFont="1" applyFill="1" applyBorder="1" applyAlignment="1">
      <alignment horizontal="center"/>
    </xf>
    <xf numFmtId="0" fontId="66" fillId="38" borderId="223" xfId="1" applyFont="1" applyFill="1" applyBorder="1" applyAlignment="1">
      <alignment horizontal="center"/>
    </xf>
    <xf numFmtId="0" fontId="70" fillId="38" borderId="93" xfId="1" applyFont="1" applyFill="1" applyBorder="1" applyAlignment="1">
      <alignment horizontal="center"/>
    </xf>
    <xf numFmtId="0" fontId="70" fillId="38" borderId="122" xfId="1" applyFont="1" applyFill="1" applyBorder="1" applyAlignment="1">
      <alignment horizontal="center"/>
    </xf>
    <xf numFmtId="1" fontId="68" fillId="0" borderId="198" xfId="1" applyNumberFormat="1" applyFont="1" applyBorder="1" applyAlignment="1">
      <alignment horizontal="center"/>
    </xf>
    <xf numFmtId="1" fontId="68" fillId="0" borderId="227" xfId="1" applyNumberFormat="1" applyFont="1" applyBorder="1" applyAlignment="1">
      <alignment horizontal="center"/>
    </xf>
    <xf numFmtId="1" fontId="69" fillId="0" borderId="198" xfId="1" applyNumberFormat="1" applyFont="1" applyBorder="1" applyAlignment="1">
      <alignment horizontal="center"/>
    </xf>
    <xf numFmtId="1" fontId="68" fillId="0" borderId="58" xfId="1" applyNumberFormat="1" applyFont="1" applyBorder="1" applyAlignment="1">
      <alignment horizontal="center"/>
    </xf>
    <xf numFmtId="1" fontId="68" fillId="0" borderId="8" xfId="1" applyNumberFormat="1" applyFont="1" applyBorder="1" applyAlignment="1">
      <alignment horizontal="center"/>
    </xf>
    <xf numFmtId="1" fontId="68" fillId="0" borderId="23" xfId="1" applyNumberFormat="1" applyFont="1" applyBorder="1" applyAlignment="1">
      <alignment horizontal="center"/>
    </xf>
    <xf numFmtId="1" fontId="68" fillId="0" borderId="26" xfId="1" applyNumberFormat="1" applyFont="1" applyBorder="1" applyAlignment="1">
      <alignment horizontal="center"/>
    </xf>
    <xf numFmtId="0" fontId="65" fillId="38" borderId="115" xfId="1" applyFont="1" applyFill="1" applyBorder="1" applyAlignment="1">
      <alignment horizontal="center"/>
    </xf>
    <xf numFmtId="0" fontId="65" fillId="38" borderId="116" xfId="1" applyFont="1" applyFill="1" applyBorder="1" applyAlignment="1">
      <alignment horizontal="center"/>
    </xf>
    <xf numFmtId="0" fontId="66" fillId="38" borderId="115" xfId="1" applyFont="1" applyFill="1" applyBorder="1" applyAlignment="1">
      <alignment horizontal="center"/>
    </xf>
    <xf numFmtId="0" fontId="66" fillId="38" borderId="122" xfId="1" applyFont="1" applyFill="1" applyBorder="1" applyAlignment="1">
      <alignment horizontal="center"/>
    </xf>
    <xf numFmtId="0" fontId="70" fillId="38" borderId="116" xfId="1" applyFont="1" applyFill="1" applyBorder="1" applyAlignment="1">
      <alignment horizontal="center"/>
    </xf>
    <xf numFmtId="1" fontId="65" fillId="38" borderId="223" xfId="1" applyNumberFormat="1" applyFont="1" applyFill="1" applyBorder="1" applyAlignment="1">
      <alignment horizontal="center"/>
    </xf>
    <xf numFmtId="1" fontId="66" fillId="38" borderId="228" xfId="1" applyNumberFormat="1" applyFont="1" applyFill="1" applyBorder="1" applyAlignment="1">
      <alignment horizontal="center"/>
    </xf>
    <xf numFmtId="1" fontId="65" fillId="38" borderId="228" xfId="1" applyNumberFormat="1" applyFont="1" applyFill="1" applyBorder="1" applyAlignment="1">
      <alignment horizontal="center"/>
    </xf>
    <xf numFmtId="1" fontId="65" fillId="38" borderId="229" xfId="1" applyNumberFormat="1" applyFont="1" applyFill="1" applyBorder="1" applyAlignment="1">
      <alignment horizontal="center"/>
    </xf>
    <xf numFmtId="1" fontId="65" fillId="38" borderId="230" xfId="1" applyNumberFormat="1" applyFont="1" applyFill="1" applyBorder="1" applyAlignment="1">
      <alignment horizontal="center"/>
    </xf>
    <xf numFmtId="1" fontId="65" fillId="38" borderId="116" xfId="1" applyNumberFormat="1" applyFont="1" applyFill="1" applyBorder="1" applyAlignment="1">
      <alignment horizontal="center"/>
    </xf>
    <xf numFmtId="1" fontId="66" fillId="38" borderId="229" xfId="1" applyNumberFormat="1" applyFont="1" applyFill="1" applyBorder="1" applyAlignment="1">
      <alignment horizontal="center"/>
    </xf>
    <xf numFmtId="1" fontId="66" fillId="38" borderId="93" xfId="1" applyNumberFormat="1" applyFont="1" applyFill="1" applyBorder="1" applyAlignment="1">
      <alignment horizontal="center"/>
    </xf>
    <xf numFmtId="1" fontId="65" fillId="38" borderId="231" xfId="1" applyNumberFormat="1" applyFont="1" applyFill="1" applyBorder="1" applyAlignment="1">
      <alignment horizontal="center"/>
    </xf>
    <xf numFmtId="1" fontId="66" fillId="38" borderId="116" xfId="1" applyNumberFormat="1" applyFont="1" applyFill="1" applyBorder="1" applyAlignment="1">
      <alignment horizontal="center"/>
    </xf>
    <xf numFmtId="1" fontId="22" fillId="38" borderId="116" xfId="1" applyNumberFormat="1" applyFont="1" applyFill="1" applyBorder="1" applyAlignment="1">
      <alignment horizontal="center"/>
    </xf>
    <xf numFmtId="1" fontId="70" fillId="38" borderId="93" xfId="1" applyNumberFormat="1" applyFont="1" applyFill="1" applyBorder="1" applyAlignment="1">
      <alignment horizontal="center"/>
    </xf>
    <xf numFmtId="0" fontId="66" fillId="38" borderId="119" xfId="1" applyFont="1" applyFill="1" applyBorder="1" applyAlignment="1">
      <alignment horizontal="center"/>
    </xf>
    <xf numFmtId="0" fontId="65" fillId="38" borderId="232" xfId="1" applyFont="1" applyFill="1" applyBorder="1" applyAlignment="1">
      <alignment horizontal="center"/>
    </xf>
    <xf numFmtId="1" fontId="68" fillId="37" borderId="30" xfId="1" applyNumberFormat="1" applyFont="1" applyFill="1" applyBorder="1" applyAlignment="1" applyProtection="1">
      <alignment horizontal="center"/>
      <protection locked="0"/>
    </xf>
    <xf numFmtId="1" fontId="68" fillId="37" borderId="8" xfId="1" applyNumberFormat="1" applyFont="1" applyFill="1" applyBorder="1" applyAlignment="1" applyProtection="1">
      <alignment horizontal="center"/>
      <protection locked="0"/>
    </xf>
    <xf numFmtId="1" fontId="68" fillId="37" borderId="26" xfId="1" applyNumberFormat="1" applyFont="1" applyFill="1" applyBorder="1" applyAlignment="1" applyProtection="1">
      <alignment horizontal="center"/>
      <protection locked="0"/>
    </xf>
    <xf numFmtId="1" fontId="68" fillId="37" borderId="23" xfId="1" applyNumberFormat="1" applyFont="1" applyFill="1" applyBorder="1" applyAlignment="1" applyProtection="1">
      <alignment horizontal="center"/>
      <protection locked="0"/>
    </xf>
    <xf numFmtId="1" fontId="68" fillId="37" borderId="65" xfId="1" applyNumberFormat="1" applyFont="1" applyFill="1" applyBorder="1" applyAlignment="1" applyProtection="1">
      <alignment horizontal="center"/>
      <protection locked="0"/>
    </xf>
    <xf numFmtId="0" fontId="65" fillId="38" borderId="116" xfId="1" applyFont="1" applyFill="1" applyBorder="1" applyAlignment="1" applyProtection="1">
      <alignment horizontal="center"/>
      <protection locked="0"/>
    </xf>
    <xf numFmtId="0" fontId="66" fillId="38" borderId="93" xfId="1" applyFont="1" applyFill="1" applyBorder="1" applyAlignment="1" applyProtection="1">
      <alignment horizontal="center"/>
      <protection locked="0"/>
    </xf>
    <xf numFmtId="0" fontId="65" fillId="38" borderId="93" xfId="1" applyFont="1" applyFill="1" applyBorder="1" applyAlignment="1" applyProtection="1">
      <alignment horizontal="center"/>
      <protection locked="0"/>
    </xf>
    <xf numFmtId="0" fontId="65" fillId="38" borderId="122" xfId="1" applyFont="1" applyFill="1" applyBorder="1" applyAlignment="1" applyProtection="1">
      <alignment horizontal="center"/>
      <protection locked="0"/>
    </xf>
    <xf numFmtId="0" fontId="65" fillId="38" borderId="115" xfId="1" applyFont="1" applyFill="1" applyBorder="1" applyAlignment="1" applyProtection="1">
      <alignment horizontal="center"/>
      <protection locked="0"/>
    </xf>
    <xf numFmtId="0" fontId="22" fillId="38" borderId="93" xfId="1" applyFont="1" applyFill="1" applyBorder="1" applyAlignment="1" applyProtection="1">
      <alignment horizontal="center"/>
      <protection locked="0"/>
    </xf>
    <xf numFmtId="0" fontId="66" fillId="38" borderId="122" xfId="1" applyFont="1" applyFill="1" applyBorder="1" applyAlignment="1" applyProtection="1">
      <alignment horizontal="center"/>
      <protection locked="0"/>
    </xf>
    <xf numFmtId="0" fontId="66" fillId="38" borderId="116" xfId="1" applyFont="1" applyFill="1" applyBorder="1" applyAlignment="1">
      <alignment horizontal="center"/>
    </xf>
    <xf numFmtId="0" fontId="66" fillId="38" borderId="116" xfId="1" applyFont="1" applyFill="1" applyBorder="1" applyAlignment="1" applyProtection="1">
      <alignment horizontal="center"/>
      <protection locked="0"/>
    </xf>
    <xf numFmtId="0" fontId="66" fillId="38" borderId="115" xfId="1" applyFont="1" applyFill="1" applyBorder="1" applyAlignment="1" applyProtection="1">
      <alignment horizontal="center"/>
      <protection locked="0"/>
    </xf>
    <xf numFmtId="0" fontId="44" fillId="0" borderId="0" xfId="2" applyFont="1" applyAlignment="1">
      <alignment horizontal="right"/>
    </xf>
    <xf numFmtId="0" fontId="77" fillId="0" borderId="0" xfId="2" applyFont="1"/>
    <xf numFmtId="0" fontId="69" fillId="0" borderId="65" xfId="1" applyFont="1" applyBorder="1" applyAlignment="1">
      <alignment horizontal="center"/>
    </xf>
    <xf numFmtId="0" fontId="69" fillId="0" borderId="8" xfId="1" applyFont="1" applyBorder="1" applyAlignment="1">
      <alignment horizontal="center"/>
    </xf>
    <xf numFmtId="0" fontId="69" fillId="0" borderId="23" xfId="1" applyFont="1" applyBorder="1" applyAlignment="1">
      <alignment horizontal="center"/>
    </xf>
    <xf numFmtId="1" fontId="69" fillId="0" borderId="8" xfId="1" applyNumberFormat="1" applyFont="1" applyBorder="1" applyAlignment="1">
      <alignment horizontal="center"/>
    </xf>
    <xf numFmtId="1" fontId="69" fillId="0" borderId="23" xfId="1" applyNumberFormat="1" applyFont="1" applyBorder="1" applyAlignment="1">
      <alignment horizontal="center"/>
    </xf>
    <xf numFmtId="0" fontId="69" fillId="0" borderId="65" xfId="1" applyFont="1" applyBorder="1" applyAlignment="1" applyProtection="1">
      <alignment horizontal="center"/>
      <protection locked="0"/>
    </xf>
    <xf numFmtId="0" fontId="69" fillId="0" borderId="8" xfId="1" applyFont="1" applyBorder="1" applyAlignment="1" applyProtection="1">
      <alignment horizontal="center"/>
      <protection locked="0"/>
    </xf>
    <xf numFmtId="0" fontId="69" fillId="0" borderId="23" xfId="1" applyFont="1" applyBorder="1" applyAlignment="1" applyProtection="1">
      <alignment horizontal="center"/>
      <protection locked="0"/>
    </xf>
    <xf numFmtId="165" fontId="69" fillId="0" borderId="227" xfId="1" applyNumberFormat="1" applyFont="1" applyBorder="1" applyAlignment="1">
      <alignment horizontal="center"/>
    </xf>
    <xf numFmtId="0" fontId="66" fillId="32" borderId="93" xfId="1" applyFont="1" applyFill="1" applyBorder="1" applyAlignment="1" applyProtection="1">
      <alignment horizontal="center"/>
      <protection locked="0"/>
    </xf>
    <xf numFmtId="0" fontId="66" fillId="32" borderId="122" xfId="1" applyFont="1" applyFill="1" applyBorder="1" applyAlignment="1" applyProtection="1">
      <alignment horizontal="center"/>
      <protection locked="0"/>
    </xf>
    <xf numFmtId="0" fontId="70" fillId="32" borderId="93" xfId="1" applyFont="1" applyFill="1" applyBorder="1" applyAlignment="1" applyProtection="1">
      <alignment horizontal="center"/>
      <protection locked="0"/>
    </xf>
    <xf numFmtId="0" fontId="78" fillId="0" borderId="0" xfId="2" applyFont="1"/>
    <xf numFmtId="49" fontId="61" fillId="0" borderId="27" xfId="1" applyNumberFormat="1" applyFont="1" applyBorder="1" applyAlignment="1">
      <alignment horizontal="left"/>
    </xf>
    <xf numFmtId="0" fontId="22" fillId="0" borderId="112" xfId="1" applyFont="1" applyBorder="1" applyAlignment="1">
      <alignment horizontal="center"/>
    </xf>
    <xf numFmtId="0" fontId="48" fillId="36" borderId="168" xfId="1" applyFont="1" applyFill="1" applyBorder="1" applyAlignment="1">
      <alignment horizontal="center"/>
    </xf>
    <xf numFmtId="1" fontId="48" fillId="36" borderId="168" xfId="1" applyNumberFormat="1" applyFont="1" applyFill="1" applyBorder="1" applyAlignment="1" applyProtection="1">
      <alignment horizontal="center"/>
      <protection locked="0"/>
    </xf>
    <xf numFmtId="2" fontId="22" fillId="0" borderId="169" xfId="1" applyNumberFormat="1" applyFont="1" applyBorder="1" applyAlignment="1" applyProtection="1">
      <alignment horizontal="center" vertical="center"/>
      <protection locked="0"/>
    </xf>
    <xf numFmtId="0" fontId="73" fillId="0" borderId="24" xfId="1" applyFont="1" applyBorder="1" applyAlignment="1">
      <alignment horizontal="center" vertical="center"/>
    </xf>
    <xf numFmtId="0" fontId="73" fillId="0" borderId="30" xfId="1" applyFont="1" applyBorder="1" applyAlignment="1">
      <alignment horizontal="center" vertical="center"/>
    </xf>
    <xf numFmtId="0" fontId="73" fillId="0" borderId="26" xfId="1" applyFont="1" applyBorder="1" applyAlignment="1">
      <alignment horizontal="center" vertical="center"/>
    </xf>
    <xf numFmtId="1" fontId="53" fillId="5" borderId="166" xfId="0" applyNumberFormat="1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166" fontId="11" fillId="0" borderId="16" xfId="0" applyNumberFormat="1" applyFont="1" applyBorder="1" applyAlignment="1">
      <alignment horizontal="right"/>
    </xf>
    <xf numFmtId="1" fontId="11" fillId="2" borderId="20" xfId="0" applyNumberFormat="1" applyFont="1" applyFill="1" applyBorder="1" applyAlignment="1">
      <alignment horizontal="right"/>
    </xf>
    <xf numFmtId="1" fontId="11" fillId="2" borderId="112" xfId="0" applyNumberFormat="1" applyFont="1" applyFill="1" applyBorder="1" applyAlignment="1">
      <alignment horizontal="right"/>
    </xf>
    <xf numFmtId="1" fontId="53" fillId="5" borderId="117" xfId="0" applyNumberFormat="1" applyFont="1" applyFill="1" applyBorder="1" applyAlignment="1">
      <alignment horizontal="center"/>
    </xf>
    <xf numFmtId="0" fontId="58" fillId="34" borderId="120" xfId="0" applyFont="1" applyFill="1" applyBorder="1" applyAlignment="1">
      <alignment horizontal="center" vertical="center"/>
    </xf>
    <xf numFmtId="0" fontId="58" fillId="37" borderId="28" xfId="0" applyFont="1" applyFill="1" applyBorder="1" applyAlignment="1">
      <alignment horizontal="center" vertical="center"/>
    </xf>
    <xf numFmtId="0" fontId="22" fillId="0" borderId="164" xfId="1" applyFont="1" applyBorder="1" applyAlignment="1" applyProtection="1">
      <alignment horizontal="center"/>
      <protection locked="0"/>
    </xf>
    <xf numFmtId="166" fontId="22" fillId="0" borderId="54" xfId="1" applyNumberFormat="1" applyFont="1" applyBorder="1" applyAlignment="1" applyProtection="1">
      <alignment horizontal="center" vertical="center"/>
      <protection locked="0"/>
    </xf>
    <xf numFmtId="1" fontId="22" fillId="39" borderId="5" xfId="1" applyNumberFormat="1" applyFont="1" applyFill="1" applyBorder="1" applyAlignment="1">
      <alignment horizontal="center"/>
    </xf>
    <xf numFmtId="1" fontId="22" fillId="39" borderId="8" xfId="1" applyNumberFormat="1" applyFont="1" applyFill="1" applyBorder="1" applyAlignment="1">
      <alignment horizontal="center"/>
    </xf>
    <xf numFmtId="1" fontId="22" fillId="39" borderId="126" xfId="1" applyNumberFormat="1" applyFont="1" applyFill="1" applyBorder="1" applyAlignment="1">
      <alignment horizontal="center"/>
    </xf>
    <xf numFmtId="1" fontId="22" fillId="39" borderId="44" xfId="1" applyNumberFormat="1" applyFont="1" applyFill="1" applyBorder="1" applyAlignment="1">
      <alignment horizontal="center"/>
    </xf>
    <xf numFmtId="1" fontId="22" fillId="39" borderId="26" xfId="1" applyNumberFormat="1" applyFont="1" applyFill="1" applyBorder="1" applyAlignment="1">
      <alignment horizontal="center"/>
    </xf>
    <xf numFmtId="0" fontId="22" fillId="39" borderId="30" xfId="1" applyFont="1" applyFill="1" applyBorder="1" applyAlignment="1">
      <alignment horizontal="center"/>
    </xf>
    <xf numFmtId="0" fontId="22" fillId="39" borderId="5" xfId="1" applyFont="1" applyFill="1" applyBorder="1" applyAlignment="1">
      <alignment horizontal="center"/>
    </xf>
    <xf numFmtId="0" fontId="22" fillId="39" borderId="26" xfId="1" applyFont="1" applyFill="1" applyBorder="1" applyAlignment="1">
      <alignment horizontal="center"/>
    </xf>
    <xf numFmtId="0" fontId="62" fillId="0" borderId="5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center" vertical="center" wrapText="1"/>
    </xf>
    <xf numFmtId="0" fontId="62" fillId="0" borderId="125" xfId="0" applyFont="1" applyBorder="1" applyAlignment="1">
      <alignment horizontal="center" vertical="center" wrapText="1"/>
    </xf>
    <xf numFmtId="0" fontId="62" fillId="0" borderId="58" xfId="1" applyFont="1" applyBorder="1" applyAlignment="1">
      <alignment horizontal="center" vertical="center"/>
    </xf>
    <xf numFmtId="0" fontId="62" fillId="0" borderId="65" xfId="1" applyFont="1" applyBorder="1" applyAlignment="1">
      <alignment horizontal="center"/>
    </xf>
    <xf numFmtId="0" fontId="62" fillId="0" borderId="55" xfId="1" applyFont="1" applyBorder="1" applyAlignment="1">
      <alignment horizontal="center"/>
    </xf>
    <xf numFmtId="0" fontId="62" fillId="0" borderId="5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62" fillId="0" borderId="55" xfId="0" applyFont="1" applyBorder="1" applyAlignment="1">
      <alignment horizontal="center" vertical="center"/>
    </xf>
    <xf numFmtId="0" fontId="9" fillId="0" borderId="24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55" xfId="2" applyFont="1" applyBorder="1" applyAlignment="1">
      <alignment horizontal="center"/>
    </xf>
    <xf numFmtId="0" fontId="75" fillId="0" borderId="27" xfId="2" applyFont="1" applyBorder="1"/>
    <xf numFmtId="0" fontId="75" fillId="0" borderId="4" xfId="2" applyFont="1" applyBorder="1"/>
    <xf numFmtId="0" fontId="75" fillId="0" borderId="4" xfId="2" applyFont="1" applyBorder="1" applyAlignment="1">
      <alignment horizontal="center"/>
    </xf>
    <xf numFmtId="0" fontId="75" fillId="0" borderId="23" xfId="2" applyFont="1" applyBorder="1" applyAlignment="1">
      <alignment horizontal="center"/>
    </xf>
    <xf numFmtId="0" fontId="75" fillId="0" borderId="9" xfId="2" applyFont="1" applyBorder="1"/>
    <xf numFmtId="0" fontId="75" fillId="0" borderId="7" xfId="2" applyFont="1" applyBorder="1"/>
    <xf numFmtId="0" fontId="75" fillId="0" borderId="7" xfId="2" applyFont="1" applyBorder="1" applyAlignment="1">
      <alignment horizontal="center"/>
    </xf>
    <xf numFmtId="0" fontId="75" fillId="0" borderId="46" xfId="2" applyFont="1" applyBorder="1"/>
    <xf numFmtId="0" fontId="75" fillId="0" borderId="45" xfId="2" applyFont="1" applyBorder="1"/>
    <xf numFmtId="0" fontId="75" fillId="0" borderId="45" xfId="2" applyFont="1" applyBorder="1" applyAlignment="1">
      <alignment horizontal="center"/>
    </xf>
    <xf numFmtId="0" fontId="75" fillId="0" borderId="55" xfId="2" applyFont="1" applyBorder="1" applyAlignment="1">
      <alignment horizontal="center"/>
    </xf>
    <xf numFmtId="0" fontId="9" fillId="0" borderId="55" xfId="1" applyFont="1" applyBorder="1" applyAlignment="1">
      <alignment horizontal="center" vertical="center"/>
    </xf>
    <xf numFmtId="1" fontId="63" fillId="0" borderId="46" xfId="0" applyNumberFormat="1" applyFont="1" applyBorder="1" applyAlignment="1" applyProtection="1">
      <alignment horizontal="left"/>
      <protection locked="0"/>
    </xf>
    <xf numFmtId="0" fontId="61" fillId="0" borderId="208" xfId="2" applyFont="1" applyBorder="1"/>
    <xf numFmtId="0" fontId="61" fillId="0" borderId="32" xfId="0" applyFont="1" applyBorder="1" applyAlignment="1">
      <alignment horizontal="left"/>
    </xf>
    <xf numFmtId="0" fontId="63" fillId="0" borderId="53" xfId="0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61" fillId="0" borderId="31" xfId="0" applyFont="1" applyBorder="1" applyAlignment="1">
      <alignment horizontal="center"/>
    </xf>
    <xf numFmtId="0" fontId="62" fillId="0" borderId="30" xfId="1" applyFont="1" applyBorder="1" applyAlignment="1">
      <alignment horizontal="center"/>
    </xf>
    <xf numFmtId="0" fontId="8" fillId="0" borderId="33" xfId="2" applyFont="1" applyBorder="1"/>
    <xf numFmtId="0" fontId="62" fillId="0" borderId="54" xfId="2" applyFont="1" applyBorder="1"/>
    <xf numFmtId="0" fontId="61" fillId="0" borderId="89" xfId="2" applyFont="1" applyBorder="1"/>
    <xf numFmtId="0" fontId="8" fillId="0" borderId="31" xfId="2" applyFont="1" applyBorder="1"/>
    <xf numFmtId="0" fontId="62" fillId="0" borderId="53" xfId="2" applyFont="1" applyBorder="1"/>
    <xf numFmtId="0" fontId="61" fillId="0" borderId="53" xfId="0" applyFont="1" applyBorder="1" applyAlignment="1">
      <alignment horizontal="center"/>
    </xf>
    <xf numFmtId="0" fontId="62" fillId="0" borderId="24" xfId="2" applyFont="1" applyBorder="1" applyAlignment="1">
      <alignment horizontal="center"/>
    </xf>
    <xf numFmtId="0" fontId="8" fillId="0" borderId="31" xfId="1" applyFont="1" applyBorder="1" applyAlignment="1">
      <alignment horizontal="left"/>
    </xf>
    <xf numFmtId="0" fontId="62" fillId="0" borderId="55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center" vertical="center"/>
    </xf>
    <xf numFmtId="2" fontId="22" fillId="0" borderId="46" xfId="1" applyNumberFormat="1" applyFont="1" applyBorder="1" applyAlignment="1">
      <alignment horizontal="center" vertical="center"/>
    </xf>
    <xf numFmtId="2" fontId="22" fillId="0" borderId="206" xfId="1" applyNumberFormat="1" applyFont="1" applyBorder="1" applyAlignment="1" applyProtection="1">
      <alignment horizontal="center" vertical="center"/>
      <protection locked="0"/>
    </xf>
    <xf numFmtId="0" fontId="8" fillId="0" borderId="53" xfId="1" applyFont="1" applyBorder="1" applyAlignment="1">
      <alignment horizontal="left"/>
    </xf>
    <xf numFmtId="0" fontId="8" fillId="0" borderId="53" xfId="1" applyFont="1" applyBorder="1" applyAlignment="1">
      <alignment horizontal="center"/>
    </xf>
    <xf numFmtId="2" fontId="25" fillId="0" borderId="160" xfId="2" applyNumberFormat="1" applyFont="1" applyBorder="1" applyAlignment="1">
      <alignment horizontal="center"/>
    </xf>
    <xf numFmtId="0" fontId="62" fillId="0" borderId="33" xfId="2" applyFont="1" applyBorder="1"/>
    <xf numFmtId="0" fontId="62" fillId="0" borderId="31" xfId="2" applyFont="1" applyBorder="1"/>
    <xf numFmtId="0" fontId="61" fillId="0" borderId="31" xfId="0" applyFont="1" applyBorder="1"/>
    <xf numFmtId="0" fontId="9" fillId="0" borderId="30" xfId="2" applyFont="1" applyBorder="1" applyAlignment="1">
      <alignment horizontal="center"/>
    </xf>
    <xf numFmtId="0" fontId="62" fillId="0" borderId="55" xfId="0" applyFont="1" applyBorder="1" applyAlignment="1">
      <alignment horizontal="center"/>
    </xf>
    <xf numFmtId="166" fontId="25" fillId="0" borderId="66" xfId="1" applyNumberFormat="1" applyFont="1" applyBorder="1" applyAlignment="1" applyProtection="1">
      <alignment horizontal="center"/>
      <protection locked="0"/>
    </xf>
    <xf numFmtId="0" fontId="61" fillId="0" borderId="33" xfId="0" applyFont="1" applyBorder="1"/>
    <xf numFmtId="0" fontId="62" fillId="0" borderId="20" xfId="2" applyFont="1" applyBorder="1"/>
    <xf numFmtId="0" fontId="8" fillId="0" borderId="20" xfId="2" applyFont="1" applyBorder="1"/>
    <xf numFmtId="0" fontId="62" fillId="0" borderId="31" xfId="0" applyFont="1" applyBorder="1"/>
    <xf numFmtId="0" fontId="62" fillId="0" borderId="20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25" fillId="0" borderId="59" xfId="1" applyFont="1" applyBorder="1" applyAlignment="1" applyProtection="1">
      <alignment horizontal="center"/>
      <protection locked="0"/>
    </xf>
    <xf numFmtId="0" fontId="25" fillId="0" borderId="7" xfId="1" applyFont="1" applyBorder="1" applyAlignment="1" applyProtection="1">
      <alignment horizontal="center"/>
      <protection locked="0"/>
    </xf>
    <xf numFmtId="0" fontId="62" fillId="0" borderId="125" xfId="1" applyFont="1" applyBorder="1" applyAlignment="1">
      <alignment horizontal="center"/>
    </xf>
    <xf numFmtId="166" fontId="25" fillId="0" borderId="151" xfId="1" applyNumberFormat="1" applyFont="1" applyBorder="1" applyAlignment="1" applyProtection="1">
      <alignment horizontal="center"/>
      <protection locked="0"/>
    </xf>
    <xf numFmtId="0" fontId="61" fillId="0" borderId="31" xfId="0" applyFont="1" applyBorder="1" applyAlignment="1">
      <alignment horizontal="left"/>
    </xf>
    <xf numFmtId="0" fontId="63" fillId="0" borderId="32" xfId="0" applyFont="1" applyBorder="1" applyAlignment="1">
      <alignment horizontal="left"/>
    </xf>
    <xf numFmtId="0" fontId="63" fillId="0" borderId="32" xfId="0" applyFont="1" applyBorder="1" applyAlignment="1">
      <alignment horizontal="center"/>
    </xf>
    <xf numFmtId="0" fontId="61" fillId="0" borderId="32" xfId="0" applyFont="1" applyBorder="1"/>
    <xf numFmtId="0" fontId="8" fillId="0" borderId="32" xfId="2" applyFont="1" applyBorder="1" applyAlignment="1">
      <alignment horizontal="center"/>
    </xf>
    <xf numFmtId="0" fontId="61" fillId="0" borderId="32" xfId="0" applyFont="1" applyBorder="1" applyAlignment="1">
      <alignment horizontal="center"/>
    </xf>
    <xf numFmtId="166" fontId="25" fillId="0" borderId="60" xfId="2" applyNumberFormat="1" applyFont="1" applyBorder="1" applyAlignment="1">
      <alignment horizontal="center" vertical="center"/>
    </xf>
    <xf numFmtId="166" fontId="25" fillId="0" borderId="46" xfId="2" applyNumberFormat="1" applyFont="1" applyBorder="1" applyAlignment="1">
      <alignment horizontal="center"/>
    </xf>
    <xf numFmtId="0" fontId="62" fillId="0" borderId="8" xfId="0" applyFont="1" applyBorder="1" applyAlignment="1">
      <alignment horizontal="center"/>
    </xf>
    <xf numFmtId="166" fontId="25" fillId="0" borderId="6" xfId="0" applyNumberFormat="1" applyFont="1" applyBorder="1" applyAlignment="1">
      <alignment horizontal="center"/>
    </xf>
    <xf numFmtId="0" fontId="62" fillId="0" borderId="7" xfId="0" applyFont="1" applyBorder="1" applyAlignment="1">
      <alignment horizontal="center" vertical="center"/>
    </xf>
    <xf numFmtId="167" fontId="64" fillId="2" borderId="53" xfId="0" applyNumberFormat="1" applyFont="1" applyFill="1" applyBorder="1"/>
    <xf numFmtId="0" fontId="25" fillId="0" borderId="25" xfId="1" applyFont="1" applyBorder="1" applyAlignment="1" applyProtection="1">
      <alignment horizontal="center"/>
      <protection locked="0"/>
    </xf>
    <xf numFmtId="164" fontId="2" fillId="3" borderId="119" xfId="0" applyNumberFormat="1" applyFont="1" applyFill="1" applyBorder="1" applyAlignment="1">
      <alignment horizontal="center"/>
    </xf>
    <xf numFmtId="1" fontId="25" fillId="39" borderId="6" xfId="1" applyNumberFormat="1" applyFont="1" applyFill="1" applyBorder="1" applyAlignment="1">
      <alignment horizontal="center"/>
    </xf>
    <xf numFmtId="164" fontId="2" fillId="3" borderId="187" xfId="0" applyNumberFormat="1" applyFont="1" applyFill="1" applyBorder="1" applyAlignment="1">
      <alignment horizontal="center"/>
    </xf>
    <xf numFmtId="0" fontId="61" fillId="0" borderId="16" xfId="2" applyFont="1" applyBorder="1"/>
    <xf numFmtId="164" fontId="2" fillId="3" borderId="166" xfId="0" applyNumberFormat="1" applyFont="1" applyFill="1" applyBorder="1" applyAlignment="1">
      <alignment horizontal="center"/>
    </xf>
    <xf numFmtId="0" fontId="25" fillId="39" borderId="126" xfId="1" applyFont="1" applyFill="1" applyBorder="1" applyAlignment="1">
      <alignment horizontal="center"/>
    </xf>
    <xf numFmtId="0" fontId="3" fillId="0" borderId="0" xfId="0" applyFont="1" applyBorder="1"/>
    <xf numFmtId="0" fontId="22" fillId="0" borderId="234" xfId="1" applyFont="1" applyBorder="1" applyAlignment="1">
      <alignment horizontal="center"/>
    </xf>
    <xf numFmtId="1" fontId="25" fillId="39" borderId="55" xfId="1" applyNumberFormat="1" applyFont="1" applyFill="1" applyBorder="1" applyAlignment="1">
      <alignment horizontal="center"/>
    </xf>
    <xf numFmtId="164" fontId="2" fillId="3" borderId="117" xfId="0" applyNumberFormat="1" applyFont="1" applyFill="1" applyBorder="1" applyAlignment="1">
      <alignment horizontal="center"/>
    </xf>
    <xf numFmtId="0" fontId="0" fillId="0" borderId="0" xfId="0" applyFont="1"/>
    <xf numFmtId="0" fontId="8" fillId="0" borderId="6" xfId="2" applyFont="1" applyBorder="1"/>
    <xf numFmtId="0" fontId="8" fillId="0" borderId="32" xfId="2" applyFont="1" applyBorder="1"/>
    <xf numFmtId="165" fontId="2" fillId="2" borderId="53" xfId="0" applyNumberFormat="1" applyFont="1" applyFill="1" applyBorder="1"/>
    <xf numFmtId="0" fontId="62" fillId="0" borderId="54" xfId="0" applyFont="1" applyBorder="1"/>
    <xf numFmtId="0" fontId="62" fillId="0" borderId="53" xfId="0" applyFont="1" applyBorder="1"/>
    <xf numFmtId="0" fontId="63" fillId="0" borderId="22" xfId="0" applyFont="1" applyBorder="1"/>
    <xf numFmtId="0" fontId="62" fillId="0" borderId="53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6" fillId="32" borderId="195" xfId="1" applyFont="1" applyFill="1" applyBorder="1" applyAlignment="1">
      <alignment horizontal="center"/>
    </xf>
    <xf numFmtId="0" fontId="66" fillId="32" borderId="20" xfId="1" applyFont="1" applyFill="1" applyBorder="1" applyAlignment="1">
      <alignment horizontal="center"/>
    </xf>
    <xf numFmtId="0" fontId="70" fillId="32" borderId="195" xfId="1" applyFont="1" applyFill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5" fillId="0" borderId="158" xfId="1" applyFont="1" applyBorder="1" applyAlignment="1" applyProtection="1">
      <alignment horizontal="center"/>
      <protection locked="0"/>
    </xf>
    <xf numFmtId="0" fontId="25" fillId="39" borderId="168" xfId="1" applyFont="1" applyFill="1" applyBorder="1" applyAlignment="1">
      <alignment horizontal="center"/>
    </xf>
    <xf numFmtId="1" fontId="69" fillId="0" borderId="65" xfId="1" applyNumberFormat="1" applyFont="1" applyBorder="1" applyAlignment="1">
      <alignment horizontal="center"/>
    </xf>
    <xf numFmtId="166" fontId="25" fillId="0" borderId="54" xfId="2" applyNumberFormat="1" applyFont="1" applyBorder="1" applyAlignment="1">
      <alignment horizontal="center"/>
    </xf>
    <xf numFmtId="0" fontId="70" fillId="32" borderId="223" xfId="1" applyFont="1" applyFill="1" applyBorder="1" applyAlignment="1" applyProtection="1">
      <alignment horizontal="center"/>
      <protection locked="0"/>
    </xf>
    <xf numFmtId="0" fontId="54" fillId="32" borderId="93" xfId="1" applyFont="1" applyFill="1" applyBorder="1" applyAlignment="1" applyProtection="1">
      <alignment horizontal="center"/>
      <protection locked="0"/>
    </xf>
    <xf numFmtId="0" fontId="69" fillId="0" borderId="30" xfId="1" applyFont="1" applyBorder="1" applyAlignment="1">
      <alignment horizontal="center"/>
    </xf>
    <xf numFmtId="0" fontId="22" fillId="0" borderId="235" xfId="1" applyFont="1" applyBorder="1" applyAlignment="1">
      <alignment horizontal="center"/>
    </xf>
    <xf numFmtId="1" fontId="69" fillId="0" borderId="55" xfId="1" applyNumberFormat="1" applyFont="1" applyBorder="1" applyAlignment="1">
      <alignment horizontal="center"/>
    </xf>
    <xf numFmtId="0" fontId="69" fillId="0" borderId="30" xfId="1" applyFont="1" applyBorder="1" applyAlignment="1" applyProtection="1">
      <alignment horizontal="center"/>
      <protection locked="0"/>
    </xf>
    <xf numFmtId="0" fontId="22" fillId="0" borderId="235" xfId="1" applyFont="1" applyBorder="1" applyAlignment="1" applyProtection="1">
      <alignment horizontal="center"/>
      <protection locked="0"/>
    </xf>
    <xf numFmtId="165" fontId="21" fillId="0" borderId="35" xfId="1" applyNumberFormat="1" applyFont="1" applyBorder="1" applyAlignment="1">
      <alignment horizontal="center"/>
    </xf>
    <xf numFmtId="165" fontId="68" fillId="0" borderId="236" xfId="1" applyNumberFormat="1" applyFont="1" applyBorder="1" applyAlignment="1">
      <alignment horizontal="center"/>
    </xf>
    <xf numFmtId="1" fontId="21" fillId="35" borderId="238" xfId="1" applyNumberFormat="1" applyFont="1" applyFill="1" applyBorder="1" applyAlignment="1" applyProtection="1">
      <alignment horizontal="center"/>
      <protection locked="0"/>
    </xf>
    <xf numFmtId="1" fontId="69" fillId="35" borderId="237" xfId="1" applyNumberFormat="1" applyFont="1" applyFill="1" applyBorder="1" applyAlignment="1" applyProtection="1">
      <alignment horizontal="center"/>
      <protection locked="0"/>
    </xf>
    <xf numFmtId="0" fontId="66" fillId="32" borderId="117" xfId="1" applyFont="1" applyFill="1" applyBorder="1" applyAlignment="1">
      <alignment horizontal="center"/>
    </xf>
    <xf numFmtId="0" fontId="66" fillId="32" borderId="240" xfId="1" applyFont="1" applyFill="1" applyBorder="1" applyAlignment="1">
      <alignment horizontal="center"/>
    </xf>
    <xf numFmtId="0" fontId="22" fillId="32" borderId="239" xfId="1" applyFont="1" applyFill="1" applyBorder="1" applyAlignment="1">
      <alignment horizontal="center"/>
    </xf>
    <xf numFmtId="0" fontId="54" fillId="32" borderId="239" xfId="1" applyFont="1" applyFill="1" applyBorder="1" applyAlignment="1">
      <alignment horizontal="center"/>
    </xf>
    <xf numFmtId="0" fontId="66" fillId="32" borderId="240" xfId="1" applyFont="1" applyFill="1" applyBorder="1" applyAlignment="1" applyProtection="1">
      <alignment horizontal="center"/>
      <protection locked="0"/>
    </xf>
    <xf numFmtId="0" fontId="54" fillId="32" borderId="239" xfId="1" applyFont="1" applyFill="1" applyBorder="1" applyAlignment="1" applyProtection="1">
      <alignment horizontal="center"/>
      <protection locked="0"/>
    </xf>
    <xf numFmtId="1" fontId="78" fillId="0" borderId="0" xfId="2" applyNumberFormat="1" applyFont="1"/>
    <xf numFmtId="0" fontId="9" fillId="0" borderId="23" xfId="1" applyFont="1" applyBorder="1" applyAlignment="1">
      <alignment horizontal="center" vertical="center"/>
    </xf>
    <xf numFmtId="1" fontId="53" fillId="5" borderId="116" xfId="0" applyNumberFormat="1" applyFont="1" applyFill="1" applyBorder="1" applyAlignment="1">
      <alignment horizontal="center"/>
    </xf>
    <xf numFmtId="0" fontId="18" fillId="0" borderId="25" xfId="2" applyBorder="1"/>
    <xf numFmtId="166" fontId="11" fillId="0" borderId="21" xfId="0" applyNumberFormat="1" applyFont="1" applyBorder="1" applyAlignment="1">
      <alignment horizontal="right"/>
    </xf>
    <xf numFmtId="166" fontId="11" fillId="0" borderId="25" xfId="0" applyNumberFormat="1" applyFont="1" applyBorder="1" applyAlignment="1">
      <alignment horizontal="right"/>
    </xf>
    <xf numFmtId="1" fontId="11" fillId="2" borderId="123" xfId="0" applyNumberFormat="1" applyFont="1" applyFill="1" applyBorder="1" applyAlignment="1">
      <alignment horizontal="right"/>
    </xf>
    <xf numFmtId="0" fontId="48" fillId="36" borderId="182" xfId="1" applyFont="1" applyFill="1" applyBorder="1" applyAlignment="1">
      <alignment horizontal="center"/>
    </xf>
    <xf numFmtId="1" fontId="63" fillId="0" borderId="21" xfId="0" applyNumberFormat="1" applyFont="1" applyBorder="1" applyAlignment="1" applyProtection="1">
      <alignment horizontal="left"/>
      <protection locked="0"/>
    </xf>
    <xf numFmtId="49" fontId="8" fillId="0" borderId="34" xfId="1" applyNumberFormat="1" applyFont="1" applyBorder="1" applyAlignment="1">
      <alignment horizontal="left"/>
    </xf>
    <xf numFmtId="49" fontId="8" fillId="0" borderId="33" xfId="1" applyNumberFormat="1" applyFont="1" applyBorder="1" applyAlignment="1">
      <alignment horizontal="left"/>
    </xf>
    <xf numFmtId="1" fontId="63" fillId="0" borderId="64" xfId="0" applyNumberFormat="1" applyFont="1" applyBorder="1" applyAlignment="1" applyProtection="1">
      <alignment horizontal="left"/>
      <protection locked="0"/>
    </xf>
    <xf numFmtId="0" fontId="61" fillId="0" borderId="63" xfId="0" applyFont="1" applyBorder="1" applyAlignment="1">
      <alignment horizontal="left"/>
    </xf>
    <xf numFmtId="0" fontId="61" fillId="0" borderId="62" xfId="0" applyFont="1" applyBorder="1" applyAlignment="1">
      <alignment horizontal="center"/>
    </xf>
    <xf numFmtId="2" fontId="25" fillId="0" borderId="27" xfId="0" applyNumberFormat="1" applyFont="1" applyBorder="1" applyAlignment="1">
      <alignment horizontal="center" vertical="center" wrapText="1"/>
    </xf>
    <xf numFmtId="2" fontId="22" fillId="0" borderId="57" xfId="1" applyNumberFormat="1" applyFont="1" applyBorder="1" applyAlignment="1">
      <alignment horizontal="center"/>
    </xf>
    <xf numFmtId="0" fontId="65" fillId="38" borderId="223" xfId="1" applyFont="1" applyFill="1" applyBorder="1" applyAlignment="1">
      <alignment horizontal="center"/>
    </xf>
    <xf numFmtId="0" fontId="65" fillId="38" borderId="213" xfId="1" applyFont="1" applyFill="1" applyBorder="1" applyAlignment="1">
      <alignment horizontal="center"/>
    </xf>
    <xf numFmtId="1" fontId="22" fillId="38" borderId="229" xfId="1" applyNumberFormat="1" applyFont="1" applyFill="1" applyBorder="1" applyAlignment="1">
      <alignment horizontal="center"/>
    </xf>
    <xf numFmtId="1" fontId="70" fillId="38" borderId="228" xfId="1" applyNumberFormat="1" applyFont="1" applyFill="1" applyBorder="1" applyAlignment="1">
      <alignment horizontal="center"/>
    </xf>
    <xf numFmtId="0" fontId="67" fillId="38" borderId="95" xfId="1" applyFont="1" applyFill="1" applyBorder="1" applyAlignment="1">
      <alignment horizontal="center"/>
    </xf>
    <xf numFmtId="0" fontId="22" fillId="38" borderId="217" xfId="1" applyFont="1" applyFill="1" applyBorder="1" applyAlignment="1">
      <alignment horizontal="center"/>
    </xf>
    <xf numFmtId="0" fontId="67" fillId="38" borderId="221" xfId="1" applyFont="1" applyFill="1" applyBorder="1" applyAlignment="1">
      <alignment horizontal="center"/>
    </xf>
    <xf numFmtId="0" fontId="67" fillId="38" borderId="217" xfId="1" applyFont="1" applyFill="1" applyBorder="1" applyAlignment="1">
      <alignment horizontal="center"/>
    </xf>
    <xf numFmtId="166" fontId="25" fillId="0" borderId="160" xfId="1" applyNumberFormat="1" applyFont="1" applyBorder="1" applyAlignment="1" applyProtection="1">
      <alignment horizontal="center"/>
      <protection locked="0"/>
    </xf>
    <xf numFmtId="0" fontId="70" fillId="38" borderId="225" xfId="1" applyFont="1" applyFill="1" applyBorder="1" applyAlignment="1" applyProtection="1">
      <alignment horizontal="center"/>
      <protection locked="0"/>
    </xf>
    <xf numFmtId="0" fontId="22" fillId="38" borderId="115" xfId="1" applyFont="1" applyFill="1" applyBorder="1" applyAlignment="1" applyProtection="1">
      <alignment horizontal="center"/>
      <protection locked="0"/>
    </xf>
    <xf numFmtId="0" fontId="67" fillId="38" borderId="93" xfId="1" applyFont="1" applyFill="1" applyBorder="1" applyAlignment="1" applyProtection="1">
      <alignment horizontal="center"/>
      <protection locked="0"/>
    </xf>
    <xf numFmtId="0" fontId="70" fillId="38" borderId="115" xfId="1" applyFont="1" applyFill="1" applyBorder="1" applyAlignment="1" applyProtection="1">
      <alignment horizontal="center"/>
      <protection locked="0"/>
    </xf>
    <xf numFmtId="0" fontId="22" fillId="38" borderId="225" xfId="1" applyFont="1" applyFill="1" applyBorder="1" applyAlignment="1" applyProtection="1">
      <alignment horizontal="center"/>
      <protection locked="0"/>
    </xf>
    <xf numFmtId="0" fontId="70" fillId="38" borderId="93" xfId="1" applyFont="1" applyFill="1" applyBorder="1" applyAlignment="1" applyProtection="1">
      <alignment horizontal="center"/>
      <protection locked="0"/>
    </xf>
    <xf numFmtId="1" fontId="68" fillId="0" borderId="233" xfId="1" applyNumberFormat="1" applyFont="1" applyBorder="1" applyAlignment="1">
      <alignment horizontal="center"/>
    </xf>
    <xf numFmtId="1" fontId="69" fillId="0" borderId="16" xfId="1" applyNumberFormat="1" applyFont="1" applyBorder="1" applyAlignment="1">
      <alignment horizontal="center"/>
    </xf>
    <xf numFmtId="1" fontId="68" fillId="0" borderId="0" xfId="1" applyNumberFormat="1" applyFont="1" applyBorder="1" applyAlignment="1">
      <alignment horizontal="center"/>
    </xf>
    <xf numFmtId="1" fontId="69" fillId="0" borderId="0" xfId="1" applyNumberFormat="1" applyFont="1" applyBorder="1" applyAlignment="1">
      <alignment horizontal="center"/>
    </xf>
    <xf numFmtId="2" fontId="22" fillId="0" borderId="53" xfId="1" applyNumberFormat="1" applyFont="1" applyBorder="1" applyAlignment="1" applyProtection="1">
      <alignment horizontal="center" vertical="center"/>
      <protection locked="0"/>
    </xf>
    <xf numFmtId="1" fontId="21" fillId="0" borderId="218" xfId="1" applyNumberFormat="1" applyFont="1" applyBorder="1" applyAlignment="1">
      <alignment horizontal="center"/>
    </xf>
    <xf numFmtId="1" fontId="68" fillId="0" borderId="55" xfId="1" applyNumberFormat="1" applyFont="1" applyBorder="1" applyAlignment="1">
      <alignment horizontal="center"/>
    </xf>
    <xf numFmtId="0" fontId="66" fillId="38" borderId="133" xfId="1" applyFont="1" applyFill="1" applyBorder="1" applyAlignment="1">
      <alignment horizontal="center"/>
    </xf>
    <xf numFmtId="1" fontId="48" fillId="36" borderId="241" xfId="1" applyNumberFormat="1" applyFont="1" applyFill="1" applyBorder="1" applyAlignment="1">
      <alignment horizontal="center"/>
    </xf>
    <xf numFmtId="1" fontId="65" fillId="38" borderId="94" xfId="1" applyNumberFormat="1" applyFont="1" applyFill="1" applyBorder="1" applyAlignment="1">
      <alignment horizontal="center"/>
    </xf>
    <xf numFmtId="0" fontId="48" fillId="36" borderId="241" xfId="1" applyFont="1" applyFill="1" applyBorder="1" applyAlignment="1">
      <alignment horizontal="center"/>
    </xf>
    <xf numFmtId="0" fontId="65" fillId="38" borderId="94" xfId="1" applyFont="1" applyFill="1" applyBorder="1" applyAlignment="1">
      <alignment horizontal="center"/>
    </xf>
    <xf numFmtId="1" fontId="68" fillId="37" borderId="55" xfId="1" applyNumberFormat="1" applyFont="1" applyFill="1" applyBorder="1" applyAlignment="1" applyProtection="1">
      <alignment horizontal="center"/>
      <protection locked="0"/>
    </xf>
    <xf numFmtId="0" fontId="65" fillId="38" borderId="176" xfId="1" applyFont="1" applyFill="1" applyBorder="1" applyAlignment="1" applyProtection="1">
      <alignment horizontal="center"/>
      <protection locked="0"/>
    </xf>
    <xf numFmtId="1" fontId="69" fillId="0" borderId="242" xfId="1" applyNumberFormat="1" applyFont="1" applyBorder="1" applyAlignment="1">
      <alignment horizontal="center"/>
    </xf>
    <xf numFmtId="0" fontId="18" fillId="0" borderId="0" xfId="2" applyFont="1"/>
    <xf numFmtId="0" fontId="54" fillId="38" borderId="93" xfId="1" applyFont="1" applyFill="1" applyBorder="1" applyAlignment="1">
      <alignment horizontal="center"/>
    </xf>
    <xf numFmtId="0" fontId="80" fillId="0" borderId="115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62" fillId="0" borderId="93" xfId="0" applyFont="1" applyBorder="1" applyAlignment="1">
      <alignment horizontal="center" vertical="center"/>
    </xf>
    <xf numFmtId="0" fontId="62" fillId="0" borderId="93" xfId="2" applyFont="1" applyBorder="1" applyAlignment="1">
      <alignment horizontal="center"/>
    </xf>
    <xf numFmtId="0" fontId="75" fillId="0" borderId="93" xfId="0" applyFont="1" applyBorder="1" applyAlignment="1">
      <alignment horizontal="center" vertical="center"/>
    </xf>
    <xf numFmtId="0" fontId="81" fillId="0" borderId="2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81" fillId="0" borderId="93" xfId="1" applyFont="1" applyBorder="1" applyAlignment="1">
      <alignment horizontal="center"/>
    </xf>
    <xf numFmtId="0" fontId="81" fillId="0" borderId="115" xfId="0" applyFont="1" applyBorder="1" applyAlignment="1">
      <alignment horizontal="center" vertical="center"/>
    </xf>
    <xf numFmtId="0" fontId="81" fillId="0" borderId="93" xfId="0" applyFont="1" applyBorder="1" applyAlignment="1">
      <alignment horizontal="center" vertical="center" wrapText="1"/>
    </xf>
    <xf numFmtId="0" fontId="81" fillId="0" borderId="93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/>
    </xf>
    <xf numFmtId="0" fontId="81" fillId="0" borderId="115" xfId="2" applyFont="1" applyBorder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20" fillId="0" borderId="42" xfId="1" applyNumberFormat="1" applyFont="1" applyBorder="1" applyAlignment="1">
      <alignment horizontal="center" vertical="center"/>
    </xf>
    <xf numFmtId="165" fontId="47" fillId="0" borderId="48" xfId="1" applyNumberFormat="1" applyFont="1" applyBorder="1" applyAlignment="1">
      <alignment horizontal="center" vertical="center"/>
    </xf>
    <xf numFmtId="0" fontId="47" fillId="0" borderId="48" xfId="1" applyFont="1" applyBorder="1" applyAlignment="1">
      <alignment horizontal="center" vertical="center"/>
    </xf>
    <xf numFmtId="0" fontId="71" fillId="0" borderId="50" xfId="2" applyFont="1" applyBorder="1" applyAlignment="1">
      <alignment horizontal="center" vertical="center"/>
    </xf>
    <xf numFmtId="0" fontId="71" fillId="0" borderId="47" xfId="2" applyFont="1" applyBorder="1" applyAlignment="1">
      <alignment horizontal="center" vertical="center"/>
    </xf>
    <xf numFmtId="0" fontId="71" fillId="0" borderId="40" xfId="2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0" fontId="18" fillId="0" borderId="0" xfId="2" applyAlignment="1">
      <alignment horizontal="left"/>
    </xf>
    <xf numFmtId="0" fontId="12" fillId="30" borderId="43" xfId="1" applyFont="1" applyFill="1" applyBorder="1" applyAlignment="1">
      <alignment horizontal="center" vertical="center"/>
    </xf>
    <xf numFmtId="0" fontId="12" fillId="30" borderId="75" xfId="1" applyFont="1" applyFill="1" applyBorder="1" applyAlignment="1">
      <alignment horizontal="center" vertical="center"/>
    </xf>
    <xf numFmtId="0" fontId="12" fillId="30" borderId="74" xfId="1" applyFont="1" applyFill="1" applyBorder="1" applyAlignment="1">
      <alignment vertical="center"/>
    </xf>
    <xf numFmtId="0" fontId="12" fillId="30" borderId="75" xfId="1" applyFont="1" applyFill="1" applyBorder="1" applyAlignment="1">
      <alignment vertical="center"/>
    </xf>
    <xf numFmtId="0" fontId="23" fillId="0" borderId="52" xfId="1" applyFont="1" applyBorder="1" applyAlignment="1">
      <alignment horizontal="center" vertical="center" wrapText="1"/>
    </xf>
    <xf numFmtId="165" fontId="52" fillId="0" borderId="42" xfId="1" applyNumberFormat="1" applyFont="1" applyBorder="1" applyAlignment="1">
      <alignment horizontal="center" vertical="center"/>
    </xf>
    <xf numFmtId="0" fontId="18" fillId="0" borderId="50" xfId="2" applyBorder="1" applyAlignment="1">
      <alignment horizontal="center"/>
    </xf>
    <xf numFmtId="0" fontId="18" fillId="0" borderId="40" xfId="2" applyBorder="1" applyAlignment="1">
      <alignment horizontal="center"/>
    </xf>
    <xf numFmtId="14" fontId="18" fillId="0" borderId="0" xfId="2" applyNumberFormat="1" applyAlignment="1">
      <alignment horizontal="left"/>
    </xf>
    <xf numFmtId="0" fontId="12" fillId="30" borderId="74" xfId="1" applyFont="1" applyFill="1" applyBorder="1" applyAlignment="1">
      <alignment horizontal="center" vertical="center"/>
    </xf>
    <xf numFmtId="0" fontId="12" fillId="30" borderId="96" xfId="1" applyFont="1" applyFill="1" applyBorder="1" applyAlignment="1">
      <alignment horizontal="center" vertical="center"/>
    </xf>
    <xf numFmtId="0" fontId="12" fillId="30" borderId="101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1" fontId="20" fillId="0" borderId="42" xfId="1" applyNumberFormat="1" applyFont="1" applyBorder="1" applyAlignment="1">
      <alignment horizontal="center" vertical="center"/>
    </xf>
    <xf numFmtId="1" fontId="60" fillId="0" borderId="48" xfId="1" applyNumberFormat="1" applyFont="1" applyBorder="1" applyAlignment="1">
      <alignment horizontal="center" vertical="center"/>
    </xf>
    <xf numFmtId="0" fontId="60" fillId="0" borderId="48" xfId="1" applyFont="1" applyBorder="1" applyAlignment="1">
      <alignment horizontal="center" vertical="center"/>
    </xf>
    <xf numFmtId="0" fontId="12" fillId="6" borderId="74" xfId="1" applyFont="1" applyFill="1" applyBorder="1"/>
    <xf numFmtId="0" fontId="12" fillId="6" borderId="74" xfId="1" applyFont="1" applyFill="1" applyBorder="1" applyAlignment="1">
      <alignment vertical="center"/>
    </xf>
    <xf numFmtId="0" fontId="12" fillId="6" borderId="175" xfId="1" applyFont="1" applyFill="1" applyBorder="1" applyAlignment="1">
      <alignment horizontal="center" vertical="center"/>
    </xf>
    <xf numFmtId="0" fontId="12" fillId="6" borderId="74" xfId="1" applyFont="1" applyFill="1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8" fillId="0" borderId="40" xfId="2" applyBorder="1" applyAlignment="1">
      <alignment horizontal="center" vertical="center"/>
    </xf>
    <xf numFmtId="0" fontId="12" fillId="6" borderId="96" xfId="1" applyFont="1" applyFill="1" applyBorder="1" applyAlignment="1">
      <alignment horizontal="center" vertical="center"/>
    </xf>
    <xf numFmtId="0" fontId="12" fillId="6" borderId="96" xfId="1" applyFont="1" applyFill="1" applyBorder="1" applyAlignment="1">
      <alignment vertical="center"/>
    </xf>
    <xf numFmtId="0" fontId="12" fillId="6" borderId="101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3" fillId="3" borderId="113" xfId="0" applyFont="1" applyFill="1" applyBorder="1" applyAlignment="1">
      <alignment horizontal="center" vertical="center"/>
    </xf>
    <xf numFmtId="0" fontId="13" fillId="3" borderId="93" xfId="0" applyFont="1" applyFill="1" applyBorder="1"/>
    <xf numFmtId="0" fontId="13" fillId="3" borderId="116" xfId="0" applyFont="1" applyFill="1" applyBorder="1"/>
    <xf numFmtId="0" fontId="57" fillId="6" borderId="113" xfId="0" applyFont="1" applyFill="1" applyBorder="1" applyAlignment="1">
      <alignment horizontal="center" vertical="center"/>
    </xf>
    <xf numFmtId="0" fontId="57" fillId="6" borderId="93" xfId="0" applyFont="1" applyFill="1" applyBorder="1"/>
    <xf numFmtId="0" fontId="57" fillId="6" borderId="117" xfId="0" applyFont="1" applyFill="1" applyBorder="1"/>
    <xf numFmtId="0" fontId="13" fillId="34" borderId="114" xfId="0" applyFont="1" applyFill="1" applyBorder="1" applyAlignment="1">
      <alignment horizontal="center" vertical="center" wrapText="1"/>
    </xf>
    <xf numFmtId="0" fontId="13" fillId="34" borderId="1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3" fillId="40" borderId="113" xfId="0" applyFont="1" applyFill="1" applyBorder="1" applyAlignment="1">
      <alignment horizontal="center" vertical="center"/>
    </xf>
    <xf numFmtId="0" fontId="13" fillId="40" borderId="93" xfId="0" applyFont="1" applyFill="1" applyBorder="1"/>
    <xf numFmtId="0" fontId="13" fillId="40" borderId="117" xfId="0" applyFont="1" applyFill="1" applyBorder="1"/>
    <xf numFmtId="0" fontId="8" fillId="41" borderId="9" xfId="2" applyFont="1" applyFill="1" applyBorder="1"/>
    <xf numFmtId="0" fontId="8" fillId="41" borderId="7" xfId="2" applyFont="1" applyFill="1" applyBorder="1"/>
    <xf numFmtId="0" fontId="8" fillId="41" borderId="7" xfId="2" applyFont="1" applyFill="1" applyBorder="1" applyAlignment="1">
      <alignment horizontal="center"/>
    </xf>
    <xf numFmtId="0" fontId="9" fillId="41" borderId="23" xfId="2" applyFont="1" applyFill="1" applyBorder="1" applyAlignment="1">
      <alignment horizontal="center"/>
    </xf>
    <xf numFmtId="166" fontId="25" fillId="41" borderId="9" xfId="0" applyNumberFormat="1" applyFont="1" applyFill="1" applyBorder="1" applyAlignment="1">
      <alignment horizontal="center"/>
    </xf>
    <xf numFmtId="167" fontId="64" fillId="41" borderId="7" xfId="0" applyNumberFormat="1" applyFont="1" applyFill="1" applyBorder="1"/>
    <xf numFmtId="0" fontId="9" fillId="41" borderId="8" xfId="2" applyFont="1" applyFill="1" applyBorder="1" applyAlignment="1">
      <alignment horizontal="center"/>
    </xf>
    <xf numFmtId="0" fontId="22" fillId="41" borderId="9" xfId="1" applyFont="1" applyFill="1" applyBorder="1" applyAlignment="1">
      <alignment horizontal="center"/>
    </xf>
    <xf numFmtId="0" fontId="22" fillId="41" borderId="6" xfId="1" applyFont="1" applyFill="1" applyBorder="1" applyAlignment="1">
      <alignment horizontal="center"/>
    </xf>
    <xf numFmtId="0" fontId="22" fillId="41" borderId="6" xfId="1" applyFont="1" applyFill="1" applyBorder="1" applyAlignment="1" applyProtection="1">
      <alignment horizontal="center"/>
      <protection locked="0"/>
    </xf>
    <xf numFmtId="1" fontId="25" fillId="41" borderId="119" xfId="1" applyNumberFormat="1" applyFont="1" applyFill="1" applyBorder="1" applyAlignment="1">
      <alignment horizontal="center"/>
    </xf>
    <xf numFmtId="0" fontId="22" fillId="41" borderId="182" xfId="1" applyFont="1" applyFill="1" applyBorder="1" applyAlignment="1">
      <alignment horizontal="center"/>
    </xf>
    <xf numFmtId="0" fontId="22" fillId="41" borderId="109" xfId="1" applyFont="1" applyFill="1" applyBorder="1" applyAlignment="1" applyProtection="1">
      <alignment horizontal="center"/>
      <protection locked="0"/>
    </xf>
    <xf numFmtId="0" fontId="8" fillId="41" borderId="20" xfId="2" applyFont="1" applyFill="1" applyBorder="1"/>
    <xf numFmtId="0" fontId="8" fillId="41" borderId="20" xfId="2" applyFont="1" applyFill="1" applyBorder="1" applyAlignment="1">
      <alignment horizontal="center"/>
    </xf>
    <xf numFmtId="0" fontId="22" fillId="41" borderId="7" xfId="1" applyFont="1" applyFill="1" applyBorder="1" applyAlignment="1" applyProtection="1">
      <alignment horizontal="center"/>
      <protection locked="0"/>
    </xf>
    <xf numFmtId="1" fontId="25" fillId="41" borderId="187" xfId="1" applyNumberFormat="1" applyFont="1" applyFill="1" applyBorder="1" applyAlignment="1">
      <alignment horizontal="center"/>
    </xf>
    <xf numFmtId="0" fontId="8" fillId="41" borderId="21" xfId="2" applyFont="1" applyFill="1" applyBorder="1"/>
    <xf numFmtId="0" fontId="8" fillId="41" borderId="22" xfId="2" applyFont="1" applyFill="1" applyBorder="1"/>
    <xf numFmtId="0" fontId="8" fillId="41" borderId="22" xfId="2" applyFont="1" applyFill="1" applyBorder="1" applyAlignment="1">
      <alignment horizontal="center"/>
    </xf>
    <xf numFmtId="0" fontId="9" fillId="41" borderId="26" xfId="2" applyFont="1" applyFill="1" applyBorder="1" applyAlignment="1">
      <alignment horizontal="center"/>
    </xf>
    <xf numFmtId="166" fontId="22" fillId="41" borderId="21" xfId="1" applyNumberFormat="1" applyFont="1" applyFill="1" applyBorder="1" applyAlignment="1" applyProtection="1">
      <alignment horizontal="center"/>
      <protection locked="0"/>
    </xf>
    <xf numFmtId="166" fontId="2" fillId="41" borderId="7" xfId="0" applyNumberFormat="1" applyFont="1" applyFill="1" applyBorder="1"/>
    <xf numFmtId="0" fontId="8" fillId="41" borderId="31" xfId="2" applyFont="1" applyFill="1" applyBorder="1"/>
    <xf numFmtId="0" fontId="8" fillId="41" borderId="31" xfId="2" applyFont="1" applyFill="1" applyBorder="1" applyAlignment="1">
      <alignment horizontal="center"/>
    </xf>
    <xf numFmtId="0" fontId="9" fillId="41" borderId="30" xfId="2" applyFont="1" applyFill="1" applyBorder="1" applyAlignment="1">
      <alignment horizontal="center"/>
    </xf>
    <xf numFmtId="166" fontId="25" fillId="41" borderId="9" xfId="2" applyNumberFormat="1" applyFont="1" applyFill="1" applyBorder="1" applyAlignment="1">
      <alignment horizontal="center" vertical="center"/>
    </xf>
    <xf numFmtId="165" fontId="2" fillId="41" borderId="20" xfId="0" applyNumberFormat="1" applyFont="1" applyFill="1" applyBorder="1"/>
    <xf numFmtId="166" fontId="25" fillId="41" borderId="21" xfId="2" applyNumberFormat="1" applyFont="1" applyFill="1" applyBorder="1" applyAlignment="1">
      <alignment horizontal="center" vertical="center"/>
    </xf>
    <xf numFmtId="0" fontId="9" fillId="41" borderId="24" xfId="2" applyFont="1" applyFill="1" applyBorder="1" applyAlignment="1">
      <alignment horizontal="center"/>
    </xf>
    <xf numFmtId="166" fontId="25" fillId="41" borderId="27" xfId="0" applyNumberFormat="1" applyFont="1" applyFill="1" applyBorder="1" applyAlignment="1">
      <alignment horizontal="center"/>
    </xf>
    <xf numFmtId="0" fontId="22" fillId="41" borderId="185" xfId="1" applyFont="1" applyFill="1" applyBorder="1" applyAlignment="1">
      <alignment horizontal="center"/>
    </xf>
    <xf numFmtId="0" fontId="22" fillId="41" borderId="60" xfId="1" applyFont="1" applyFill="1" applyBorder="1" applyAlignment="1">
      <alignment horizontal="center"/>
    </xf>
    <xf numFmtId="0" fontId="22" fillId="41" borderId="150" xfId="1" applyFont="1" applyFill="1" applyBorder="1" applyAlignment="1">
      <alignment horizontal="center"/>
    </xf>
    <xf numFmtId="0" fontId="22" fillId="41" borderId="157" xfId="1" applyFont="1" applyFill="1" applyBorder="1" applyAlignment="1" applyProtection="1">
      <alignment horizontal="center"/>
      <protection locked="0"/>
    </xf>
    <xf numFmtId="1" fontId="25" fillId="41" borderId="90" xfId="1" applyNumberFormat="1" applyFont="1" applyFill="1" applyBorder="1" applyAlignment="1">
      <alignment horizontal="center"/>
    </xf>
    <xf numFmtId="166" fontId="22" fillId="41" borderId="60" xfId="1" applyNumberFormat="1" applyFont="1" applyFill="1" applyBorder="1" applyAlignment="1" applyProtection="1">
      <alignment horizontal="center"/>
      <protection locked="0"/>
    </xf>
    <xf numFmtId="1" fontId="22" fillId="41" borderId="185" xfId="1" applyNumberFormat="1" applyFont="1" applyFill="1" applyBorder="1" applyAlignment="1">
      <alignment horizontal="center"/>
    </xf>
    <xf numFmtId="166" fontId="25" fillId="41" borderId="27" xfId="2" applyNumberFormat="1" applyFont="1" applyFill="1" applyBorder="1" applyAlignment="1">
      <alignment horizontal="center" vertical="center"/>
    </xf>
    <xf numFmtId="0" fontId="22" fillId="41" borderId="185" xfId="1" applyFont="1" applyFill="1" applyBorder="1" applyAlignment="1" applyProtection="1">
      <alignment horizontal="center"/>
      <protection locked="0"/>
    </xf>
    <xf numFmtId="165" fontId="12" fillId="41" borderId="97" xfId="1" applyNumberFormat="1" applyFont="1" applyFill="1" applyBorder="1" applyAlignment="1">
      <alignment horizontal="center"/>
    </xf>
    <xf numFmtId="1" fontId="21" fillId="41" borderId="49" xfId="1" applyNumberFormat="1" applyFont="1" applyFill="1" applyBorder="1" applyAlignment="1" applyProtection="1">
      <alignment horizontal="center"/>
      <protection locked="0"/>
    </xf>
    <xf numFmtId="165" fontId="20" fillId="41" borderId="42" xfId="1" applyNumberFormat="1" applyFont="1" applyFill="1" applyBorder="1" applyAlignment="1">
      <alignment horizontal="center" vertical="center"/>
    </xf>
    <xf numFmtId="165" fontId="47" fillId="41" borderId="48" xfId="1" applyNumberFormat="1" applyFont="1" applyFill="1" applyBorder="1" applyAlignment="1">
      <alignment horizontal="center" vertical="center"/>
    </xf>
    <xf numFmtId="0" fontId="71" fillId="41" borderId="50" xfId="2" applyFont="1" applyFill="1" applyBorder="1" applyAlignment="1">
      <alignment horizontal="center" vertical="center"/>
    </xf>
    <xf numFmtId="0" fontId="22" fillId="41" borderId="119" xfId="1" applyFont="1" applyFill="1" applyBorder="1" applyAlignment="1">
      <alignment horizontal="center"/>
    </xf>
    <xf numFmtId="166" fontId="22" fillId="41" borderId="9" xfId="1" applyNumberFormat="1" applyFont="1" applyFill="1" applyBorder="1" applyAlignment="1" applyProtection="1">
      <alignment horizontal="center"/>
      <protection locked="0"/>
    </xf>
    <xf numFmtId="1" fontId="22" fillId="41" borderId="119" xfId="1" applyNumberFormat="1" applyFont="1" applyFill="1" applyBorder="1" applyAlignment="1">
      <alignment horizontal="center"/>
    </xf>
    <xf numFmtId="0" fontId="22" fillId="41" borderId="126" xfId="1" applyFont="1" applyFill="1" applyBorder="1" applyAlignment="1" applyProtection="1">
      <alignment horizontal="center"/>
      <protection locked="0"/>
    </xf>
    <xf numFmtId="0" fontId="47" fillId="41" borderId="48" xfId="1" applyFont="1" applyFill="1" applyBorder="1" applyAlignment="1">
      <alignment horizontal="center" vertical="center"/>
    </xf>
    <xf numFmtId="0" fontId="71" fillId="41" borderId="47" xfId="2" applyFont="1" applyFill="1" applyBorder="1" applyAlignment="1">
      <alignment horizontal="center" vertical="center"/>
    </xf>
    <xf numFmtId="1" fontId="25" fillId="41" borderId="126" xfId="1" applyNumberFormat="1" applyFont="1" applyFill="1" applyBorder="1" applyAlignment="1">
      <alignment horizontal="center"/>
    </xf>
    <xf numFmtId="0" fontId="22" fillId="41" borderId="119" xfId="1" applyFont="1" applyFill="1" applyBorder="1" applyAlignment="1" applyProtection="1">
      <alignment horizontal="center"/>
      <protection locked="0"/>
    </xf>
    <xf numFmtId="0" fontId="8" fillId="41" borderId="54" xfId="2" applyFont="1" applyFill="1" applyBorder="1"/>
    <xf numFmtId="0" fontId="8" fillId="41" borderId="53" xfId="2" applyFont="1" applyFill="1" applyBorder="1"/>
    <xf numFmtId="0" fontId="8" fillId="41" borderId="53" xfId="2" applyFont="1" applyFill="1" applyBorder="1" applyAlignment="1">
      <alignment horizontal="center"/>
    </xf>
    <xf numFmtId="0" fontId="9" fillId="41" borderId="55" xfId="2" applyFont="1" applyFill="1" applyBorder="1" applyAlignment="1">
      <alignment horizontal="center"/>
    </xf>
    <xf numFmtId="166" fontId="25" fillId="41" borderId="54" xfId="0" applyNumberFormat="1" applyFont="1" applyFill="1" applyBorder="1" applyAlignment="1">
      <alignment horizontal="center"/>
    </xf>
    <xf numFmtId="0" fontId="22" fillId="41" borderId="166" xfId="1" applyFont="1" applyFill="1" applyBorder="1" applyAlignment="1">
      <alignment horizontal="center"/>
    </xf>
    <xf numFmtId="0" fontId="22" fillId="41" borderId="33" xfId="1" applyFont="1" applyFill="1" applyBorder="1" applyAlignment="1">
      <alignment horizontal="center"/>
    </xf>
    <xf numFmtId="0" fontId="22" fillId="41" borderId="0" xfId="1" applyFont="1" applyFill="1" applyAlignment="1">
      <alignment horizontal="center"/>
    </xf>
    <xf numFmtId="0" fontId="22" fillId="41" borderId="162" xfId="1" applyFont="1" applyFill="1" applyBorder="1" applyAlignment="1" applyProtection="1">
      <alignment horizontal="center"/>
      <protection locked="0"/>
    </xf>
    <xf numFmtId="1" fontId="25" fillId="41" borderId="186" xfId="1" applyNumberFormat="1" applyFont="1" applyFill="1" applyBorder="1" applyAlignment="1">
      <alignment horizontal="center"/>
    </xf>
    <xf numFmtId="166" fontId="22" fillId="41" borderId="165" xfId="1" applyNumberFormat="1" applyFont="1" applyFill="1" applyBorder="1" applyAlignment="1" applyProtection="1">
      <alignment horizontal="center"/>
      <protection locked="0"/>
    </xf>
    <xf numFmtId="1" fontId="22" fillId="41" borderId="166" xfId="1" applyNumberFormat="1" applyFont="1" applyFill="1" applyBorder="1" applyAlignment="1">
      <alignment horizontal="center"/>
    </xf>
    <xf numFmtId="166" fontId="25" fillId="41" borderId="46" xfId="2" applyNumberFormat="1" applyFont="1" applyFill="1" applyBorder="1" applyAlignment="1">
      <alignment horizontal="center" vertical="center"/>
    </xf>
    <xf numFmtId="0" fontId="22" fillId="41" borderId="166" xfId="1" applyFont="1" applyFill="1" applyBorder="1" applyAlignment="1" applyProtection="1">
      <alignment horizontal="center"/>
      <protection locked="0"/>
    </xf>
    <xf numFmtId="0" fontId="71" fillId="41" borderId="40" xfId="2" applyFont="1" applyFill="1" applyBorder="1" applyAlignment="1">
      <alignment horizontal="center" vertical="center"/>
    </xf>
    <xf numFmtId="0" fontId="69" fillId="41" borderId="8" xfId="1" applyFont="1" applyFill="1" applyBorder="1" applyAlignment="1">
      <alignment horizontal="center"/>
    </xf>
    <xf numFmtId="0" fontId="66" fillId="41" borderId="196" xfId="1" applyFont="1" applyFill="1" applyBorder="1" applyAlignment="1">
      <alignment horizontal="center"/>
    </xf>
    <xf numFmtId="0" fontId="65" fillId="41" borderId="196" xfId="1" applyFont="1" applyFill="1" applyBorder="1" applyAlignment="1">
      <alignment horizontal="center"/>
    </xf>
    <xf numFmtId="1" fontId="69" fillId="41" borderId="8" xfId="1" applyNumberFormat="1" applyFont="1" applyFill="1" applyBorder="1" applyAlignment="1">
      <alignment horizontal="center"/>
    </xf>
    <xf numFmtId="0" fontId="69" fillId="41" borderId="8" xfId="1" applyFont="1" applyFill="1" applyBorder="1" applyAlignment="1" applyProtection="1">
      <alignment horizontal="center"/>
      <protection locked="0"/>
    </xf>
    <xf numFmtId="0" fontId="66" fillId="41" borderId="93" xfId="1" applyFont="1" applyFill="1" applyBorder="1" applyAlignment="1" applyProtection="1">
      <alignment horizontal="center"/>
      <protection locked="0"/>
    </xf>
    <xf numFmtId="165" fontId="69" fillId="41" borderId="182" xfId="1" applyNumberFormat="1" applyFont="1" applyFill="1" applyBorder="1" applyAlignment="1">
      <alignment horizontal="center"/>
    </xf>
    <xf numFmtId="1" fontId="69" fillId="41" borderId="194" xfId="1" applyNumberFormat="1" applyFont="1" applyFill="1" applyBorder="1" applyAlignment="1" applyProtection="1">
      <alignment horizontal="center"/>
      <protection locked="0"/>
    </xf>
    <xf numFmtId="165" fontId="68" fillId="41" borderId="182" xfId="1" applyNumberFormat="1" applyFont="1" applyFill="1" applyBorder="1" applyAlignment="1">
      <alignment horizontal="center"/>
    </xf>
    <xf numFmtId="0" fontId="70" fillId="41" borderId="196" xfId="1" applyFont="1" applyFill="1" applyBorder="1" applyAlignment="1">
      <alignment horizontal="center"/>
    </xf>
    <xf numFmtId="0" fontId="61" fillId="41" borderId="9" xfId="2" applyFont="1" applyFill="1" applyBorder="1"/>
    <xf numFmtId="0" fontId="61" fillId="41" borderId="7" xfId="2" applyFont="1" applyFill="1" applyBorder="1"/>
    <xf numFmtId="0" fontId="62" fillId="41" borderId="7" xfId="2" applyFont="1" applyFill="1" applyBorder="1" applyAlignment="1">
      <alignment horizontal="center"/>
    </xf>
    <xf numFmtId="0" fontId="62" fillId="41" borderId="8" xfId="0" applyFont="1" applyFill="1" applyBorder="1" applyAlignment="1">
      <alignment horizontal="center" vertical="center" wrapText="1"/>
    </xf>
    <xf numFmtId="2" fontId="25" fillId="41" borderId="21" xfId="2" applyNumberFormat="1" applyFont="1" applyFill="1" applyBorder="1" applyAlignment="1">
      <alignment horizontal="center"/>
    </xf>
    <xf numFmtId="2" fontId="22" fillId="41" borderId="31" xfId="1" applyNumberFormat="1" applyFont="1" applyFill="1" applyBorder="1" applyAlignment="1" applyProtection="1">
      <alignment horizontal="center"/>
      <protection locked="0"/>
    </xf>
    <xf numFmtId="1" fontId="11" fillId="41" borderId="22" xfId="0" applyNumberFormat="1" applyFont="1" applyFill="1" applyBorder="1" applyAlignment="1">
      <alignment horizontal="right"/>
    </xf>
    <xf numFmtId="49" fontId="61" fillId="41" borderId="34" xfId="1" applyNumberFormat="1" applyFont="1" applyFill="1" applyBorder="1" applyAlignment="1">
      <alignment horizontal="left"/>
    </xf>
    <xf numFmtId="49" fontId="61" fillId="41" borderId="31" xfId="1" applyNumberFormat="1" applyFont="1" applyFill="1" applyBorder="1" applyAlignment="1">
      <alignment horizontal="left" vertical="center"/>
    </xf>
    <xf numFmtId="0" fontId="61" fillId="41" borderId="31" xfId="1" applyFont="1" applyFill="1" applyBorder="1" applyAlignment="1">
      <alignment horizontal="center"/>
    </xf>
    <xf numFmtId="0" fontId="62" fillId="41" borderId="23" xfId="0" applyFont="1" applyFill="1" applyBorder="1" applyAlignment="1">
      <alignment horizontal="center" vertical="center" wrapText="1"/>
    </xf>
    <xf numFmtId="2" fontId="22" fillId="41" borderId="7" xfId="1" applyNumberFormat="1" applyFont="1" applyFill="1" applyBorder="1" applyAlignment="1" applyProtection="1">
      <alignment horizontal="center"/>
      <protection locked="0"/>
    </xf>
    <xf numFmtId="2" fontId="25" fillId="41" borderId="9" xfId="2" applyNumberFormat="1" applyFont="1" applyFill="1" applyBorder="1" applyAlignment="1">
      <alignment horizontal="center"/>
    </xf>
    <xf numFmtId="2" fontId="22" fillId="41" borderId="6" xfId="1" applyNumberFormat="1" applyFont="1" applyFill="1" applyBorder="1" applyAlignment="1" applyProtection="1">
      <alignment horizontal="center"/>
      <protection locked="0"/>
    </xf>
    <xf numFmtId="166" fontId="22" fillId="41" borderId="109" xfId="1" applyNumberFormat="1" applyFont="1" applyFill="1" applyBorder="1" applyAlignment="1" applyProtection="1">
      <alignment horizontal="center"/>
      <protection locked="0"/>
    </xf>
    <xf numFmtId="1" fontId="48" fillId="41" borderId="6" xfId="1" applyNumberFormat="1" applyFont="1" applyFill="1" applyBorder="1" applyAlignment="1">
      <alignment horizontal="center"/>
    </xf>
    <xf numFmtId="49" fontId="61" fillId="41" borderId="9" xfId="1" applyNumberFormat="1" applyFont="1" applyFill="1" applyBorder="1" applyAlignment="1">
      <alignment horizontal="left"/>
    </xf>
    <xf numFmtId="49" fontId="61" fillId="41" borderId="7" xfId="1" applyNumberFormat="1" applyFont="1" applyFill="1" applyBorder="1" applyAlignment="1">
      <alignment horizontal="left" vertical="center"/>
    </xf>
    <xf numFmtId="0" fontId="61" fillId="41" borderId="7" xfId="1" applyFont="1" applyFill="1" applyBorder="1" applyAlignment="1">
      <alignment horizontal="center"/>
    </xf>
    <xf numFmtId="0" fontId="22" fillId="41" borderId="35" xfId="1" applyFont="1" applyFill="1" applyBorder="1" applyAlignment="1">
      <alignment horizontal="center"/>
    </xf>
    <xf numFmtId="1" fontId="48" fillId="41" borderId="8" xfId="1" applyNumberFormat="1" applyFont="1" applyFill="1" applyBorder="1" applyAlignment="1">
      <alignment horizontal="center"/>
    </xf>
    <xf numFmtId="0" fontId="62" fillId="41" borderId="22" xfId="2" applyFont="1" applyFill="1" applyBorder="1" applyAlignment="1">
      <alignment horizontal="center"/>
    </xf>
    <xf numFmtId="0" fontId="62" fillId="41" borderId="26" xfId="0" applyFont="1" applyFill="1" applyBorder="1" applyAlignment="1">
      <alignment horizontal="center" vertical="center" wrapText="1"/>
    </xf>
    <xf numFmtId="0" fontId="22" fillId="41" borderId="141" xfId="1" applyFont="1" applyFill="1" applyBorder="1" applyAlignment="1">
      <alignment horizontal="center"/>
    </xf>
    <xf numFmtId="0" fontId="22" fillId="41" borderId="25" xfId="1" applyFont="1" applyFill="1" applyBorder="1" applyAlignment="1">
      <alignment horizontal="center"/>
    </xf>
    <xf numFmtId="0" fontId="48" fillId="41" borderId="119" xfId="1" applyFont="1" applyFill="1" applyBorder="1" applyAlignment="1">
      <alignment horizontal="center"/>
    </xf>
    <xf numFmtId="49" fontId="61" fillId="41" borderId="21" xfId="1" applyNumberFormat="1" applyFont="1" applyFill="1" applyBorder="1" applyAlignment="1">
      <alignment horizontal="left"/>
    </xf>
    <xf numFmtId="49" fontId="61" fillId="41" borderId="22" xfId="1" applyNumberFormat="1" applyFont="1" applyFill="1" applyBorder="1" applyAlignment="1">
      <alignment horizontal="left" vertical="center"/>
    </xf>
    <xf numFmtId="0" fontId="61" fillId="41" borderId="22" xfId="1" applyFont="1" applyFill="1" applyBorder="1" applyAlignment="1">
      <alignment horizontal="center"/>
    </xf>
    <xf numFmtId="166" fontId="22" fillId="41" borderId="111" xfId="1" applyNumberFormat="1" applyFont="1" applyFill="1" applyBorder="1" applyAlignment="1" applyProtection="1">
      <alignment horizontal="center"/>
      <protection locked="0"/>
    </xf>
    <xf numFmtId="0" fontId="48" fillId="41" borderId="126" xfId="1" applyFont="1" applyFill="1" applyBorder="1" applyAlignment="1">
      <alignment horizontal="center"/>
    </xf>
    <xf numFmtId="0" fontId="48" fillId="41" borderId="8" xfId="1" applyFont="1" applyFill="1" applyBorder="1" applyAlignment="1">
      <alignment horizontal="center"/>
    </xf>
    <xf numFmtId="0" fontId="61" fillId="41" borderId="21" xfId="2" applyFont="1" applyFill="1" applyBorder="1"/>
    <xf numFmtId="0" fontId="61" fillId="41" borderId="22" xfId="2" applyFont="1" applyFill="1" applyBorder="1"/>
    <xf numFmtId="0" fontId="22" fillId="41" borderId="211" xfId="1" applyFont="1" applyFill="1" applyBorder="1" applyAlignment="1">
      <alignment horizontal="center"/>
    </xf>
    <xf numFmtId="166" fontId="22" fillId="41" borderId="158" xfId="1" applyNumberFormat="1" applyFont="1" applyFill="1" applyBorder="1" applyAlignment="1" applyProtection="1">
      <alignment horizontal="center"/>
      <protection locked="0"/>
    </xf>
    <xf numFmtId="0" fontId="48" fillId="41" borderId="23" xfId="1" applyFont="1" applyFill="1" applyBorder="1" applyAlignment="1">
      <alignment horizontal="center"/>
    </xf>
    <xf numFmtId="1" fontId="48" fillId="41" borderId="8" xfId="1" applyNumberFormat="1" applyFont="1" applyFill="1" applyBorder="1" applyAlignment="1" applyProtection="1">
      <alignment horizontal="center"/>
      <protection locked="0"/>
    </xf>
    <xf numFmtId="166" fontId="22" fillId="41" borderId="33" xfId="1" applyNumberFormat="1" applyFont="1" applyFill="1" applyBorder="1" applyAlignment="1" applyProtection="1">
      <alignment horizontal="center"/>
      <protection locked="0"/>
    </xf>
    <xf numFmtId="1" fontId="48" fillId="41" borderId="126" xfId="1" applyNumberFormat="1" applyFont="1" applyFill="1" applyBorder="1" applyAlignment="1" applyProtection="1">
      <alignment horizontal="center"/>
      <protection locked="0"/>
    </xf>
    <xf numFmtId="2" fontId="25" fillId="41" borderId="27" xfId="2" applyNumberFormat="1" applyFont="1" applyFill="1" applyBorder="1" applyAlignment="1">
      <alignment horizontal="center"/>
    </xf>
    <xf numFmtId="2" fontId="22" fillId="41" borderId="59" xfId="1" applyNumberFormat="1" applyFont="1" applyFill="1" applyBorder="1" applyAlignment="1" applyProtection="1">
      <alignment horizontal="center"/>
      <protection locked="0"/>
    </xf>
    <xf numFmtId="0" fontId="48" fillId="41" borderId="159" xfId="1" applyFont="1" applyFill="1" applyBorder="1" applyAlignment="1">
      <alignment horizontal="center"/>
    </xf>
    <xf numFmtId="0" fontId="22" fillId="41" borderId="91" xfId="1" applyFont="1" applyFill="1" applyBorder="1" applyAlignment="1">
      <alignment horizontal="center"/>
    </xf>
    <xf numFmtId="166" fontId="22" fillId="41" borderId="157" xfId="1" applyNumberFormat="1" applyFont="1" applyFill="1" applyBorder="1" applyAlignment="1" applyProtection="1">
      <alignment horizontal="center"/>
      <protection locked="0"/>
    </xf>
    <xf numFmtId="1" fontId="48" fillId="41" borderId="65" xfId="1" applyNumberFormat="1" applyFont="1" applyFill="1" applyBorder="1" applyAlignment="1">
      <alignment horizontal="center"/>
    </xf>
    <xf numFmtId="0" fontId="48" fillId="41" borderId="65" xfId="1" applyFont="1" applyFill="1" applyBorder="1" applyAlignment="1">
      <alignment horizontal="center"/>
    </xf>
    <xf numFmtId="1" fontId="48" fillId="41" borderId="90" xfId="1" applyNumberFormat="1" applyFont="1" applyFill="1" applyBorder="1" applyAlignment="1" applyProtection="1">
      <alignment horizontal="center"/>
      <protection locked="0"/>
    </xf>
    <xf numFmtId="1" fontId="12" fillId="41" borderId="97" xfId="1" applyNumberFormat="1" applyFont="1" applyFill="1" applyBorder="1" applyAlignment="1">
      <alignment horizontal="center"/>
    </xf>
    <xf numFmtId="1" fontId="20" fillId="41" borderId="42" xfId="1" applyNumberFormat="1" applyFont="1" applyFill="1" applyBorder="1" applyAlignment="1">
      <alignment horizontal="center" vertical="center"/>
    </xf>
    <xf numFmtId="1" fontId="60" fillId="41" borderId="48" xfId="1" applyNumberFormat="1" applyFont="1" applyFill="1" applyBorder="1" applyAlignment="1">
      <alignment horizontal="center" vertical="center"/>
    </xf>
    <xf numFmtId="0" fontId="19" fillId="41" borderId="50" xfId="2" applyFont="1" applyFill="1" applyBorder="1" applyAlignment="1">
      <alignment horizontal="center" vertical="center"/>
    </xf>
    <xf numFmtId="49" fontId="61" fillId="41" borderId="64" xfId="1" applyNumberFormat="1" applyFont="1" applyFill="1" applyBorder="1" applyAlignment="1">
      <alignment horizontal="left"/>
    </xf>
    <xf numFmtId="49" fontId="61" fillId="41" borderId="63" xfId="1" applyNumberFormat="1" applyFont="1" applyFill="1" applyBorder="1" applyAlignment="1">
      <alignment horizontal="left" vertical="center"/>
    </xf>
    <xf numFmtId="0" fontId="61" fillId="41" borderId="62" xfId="1" applyFont="1" applyFill="1" applyBorder="1" applyAlignment="1">
      <alignment horizontal="center"/>
    </xf>
    <xf numFmtId="2" fontId="22" fillId="41" borderId="32" xfId="1" applyNumberFormat="1" applyFont="1" applyFill="1" applyBorder="1" applyAlignment="1" applyProtection="1">
      <alignment horizontal="center"/>
      <protection locked="0"/>
    </xf>
    <xf numFmtId="1" fontId="48" fillId="41" borderId="126" xfId="1" applyNumberFormat="1" applyFont="1" applyFill="1" applyBorder="1" applyAlignment="1">
      <alignment horizontal="center"/>
    </xf>
    <xf numFmtId="0" fontId="60" fillId="41" borderId="48" xfId="1" applyFont="1" applyFill="1" applyBorder="1" applyAlignment="1">
      <alignment horizontal="center" vertical="center"/>
    </xf>
    <xf numFmtId="0" fontId="19" fillId="41" borderId="47" xfId="2" applyFont="1" applyFill="1" applyBorder="1" applyAlignment="1">
      <alignment horizontal="center" vertical="center"/>
    </xf>
    <xf numFmtId="0" fontId="61" fillId="41" borderId="34" xfId="2" applyFont="1" applyFill="1" applyBorder="1"/>
    <xf numFmtId="0" fontId="61" fillId="41" borderId="31" xfId="2" applyFont="1" applyFill="1" applyBorder="1"/>
    <xf numFmtId="0" fontId="62" fillId="41" borderId="31" xfId="2" applyFont="1" applyFill="1" applyBorder="1" applyAlignment="1">
      <alignment horizontal="center"/>
    </xf>
    <xf numFmtId="1" fontId="48" fillId="41" borderId="30" xfId="1" applyNumberFormat="1" applyFont="1" applyFill="1" applyBorder="1" applyAlignment="1">
      <alignment horizontal="center"/>
    </xf>
    <xf numFmtId="0" fontId="61" fillId="41" borderId="54" xfId="2" applyFont="1" applyFill="1" applyBorder="1"/>
    <xf numFmtId="0" fontId="61" fillId="41" borderId="53" xfId="2" applyFont="1" applyFill="1" applyBorder="1"/>
    <xf numFmtId="0" fontId="62" fillId="41" borderId="53" xfId="2" applyFont="1" applyFill="1" applyBorder="1" applyAlignment="1">
      <alignment horizontal="center"/>
    </xf>
    <xf numFmtId="2" fontId="25" fillId="41" borderId="54" xfId="2" applyNumberFormat="1" applyFont="1" applyFill="1" applyBorder="1" applyAlignment="1">
      <alignment horizontal="center"/>
    </xf>
    <xf numFmtId="2" fontId="22" fillId="41" borderId="22" xfId="1" applyNumberFormat="1" applyFont="1" applyFill="1" applyBorder="1" applyAlignment="1" applyProtection="1">
      <alignment horizontal="center"/>
      <protection locked="0"/>
    </xf>
    <xf numFmtId="0" fontId="22" fillId="41" borderId="16" xfId="1" applyFont="1" applyFill="1" applyBorder="1" applyAlignment="1">
      <alignment horizontal="center"/>
    </xf>
    <xf numFmtId="166" fontId="22" fillId="41" borderId="162" xfId="1" applyNumberFormat="1" applyFont="1" applyFill="1" applyBorder="1" applyAlignment="1" applyProtection="1">
      <alignment horizontal="center"/>
      <protection locked="0"/>
    </xf>
    <xf numFmtId="1" fontId="48" fillId="41" borderId="125" xfId="1" applyNumberFormat="1" applyFont="1" applyFill="1" applyBorder="1" applyAlignment="1">
      <alignment horizontal="center"/>
    </xf>
    <xf numFmtId="1" fontId="48" fillId="41" borderId="125" xfId="1" applyNumberFormat="1" applyFont="1" applyFill="1" applyBorder="1" applyAlignment="1" applyProtection="1">
      <alignment horizontal="center"/>
      <protection locked="0"/>
    </xf>
    <xf numFmtId="0" fontId="19" fillId="41" borderId="40" xfId="2" applyFont="1" applyFill="1" applyBorder="1" applyAlignment="1">
      <alignment horizontal="center" vertical="center"/>
    </xf>
    <xf numFmtId="0" fontId="62" fillId="41" borderId="32" xfId="2" applyFont="1" applyFill="1" applyBorder="1" applyAlignment="1">
      <alignment horizontal="center"/>
    </xf>
    <xf numFmtId="1" fontId="68" fillId="41" borderId="26" xfId="1" applyNumberFormat="1" applyFont="1" applyFill="1" applyBorder="1" applyAlignment="1">
      <alignment horizontal="center"/>
    </xf>
    <xf numFmtId="0" fontId="22" fillId="41" borderId="115" xfId="1" applyFont="1" applyFill="1" applyBorder="1" applyAlignment="1">
      <alignment horizontal="center"/>
    </xf>
    <xf numFmtId="1" fontId="22" fillId="41" borderId="93" xfId="1" applyNumberFormat="1" applyFont="1" applyFill="1" applyBorder="1" applyAlignment="1">
      <alignment horizontal="center"/>
    </xf>
    <xf numFmtId="0" fontId="22" fillId="41" borderId="93" xfId="1" applyFont="1" applyFill="1" applyBorder="1" applyAlignment="1">
      <alignment horizontal="center"/>
    </xf>
    <xf numFmtId="1" fontId="68" fillId="41" borderId="8" xfId="1" applyNumberFormat="1" applyFont="1" applyFill="1" applyBorder="1" applyAlignment="1" applyProtection="1">
      <alignment horizontal="center"/>
      <protection locked="0"/>
    </xf>
    <xf numFmtId="0" fontId="22" fillId="41" borderId="93" xfId="1" applyFont="1" applyFill="1" applyBorder="1" applyAlignment="1" applyProtection="1">
      <alignment horizontal="center"/>
      <protection locked="0"/>
    </xf>
    <xf numFmtId="1" fontId="68" fillId="41" borderId="198" xfId="1" applyNumberFormat="1" applyFont="1" applyFill="1" applyBorder="1" applyAlignment="1">
      <alignment horizontal="center"/>
    </xf>
    <xf numFmtId="1" fontId="69" fillId="41" borderId="49" xfId="1" applyNumberFormat="1" applyFont="1" applyFill="1" applyBorder="1" applyAlignment="1" applyProtection="1">
      <alignment horizontal="center"/>
      <protection locked="0"/>
    </xf>
    <xf numFmtId="0" fontId="65" fillId="41" borderId="116" xfId="1" applyFont="1" applyFill="1" applyBorder="1" applyAlignment="1">
      <alignment horizontal="center"/>
    </xf>
    <xf numFmtId="1" fontId="65" fillId="41" borderId="116" xfId="1" applyNumberFormat="1" applyFont="1" applyFill="1" applyBorder="1" applyAlignment="1">
      <alignment horizontal="center"/>
    </xf>
    <xf numFmtId="0" fontId="67" fillId="41" borderId="47" xfId="1" applyFont="1" applyFill="1" applyBorder="1" applyAlignment="1">
      <alignment horizontal="center"/>
    </xf>
    <xf numFmtId="0" fontId="65" fillId="41" borderId="93" xfId="1" applyFont="1" applyFill="1" applyBorder="1" applyAlignment="1" applyProtection="1">
      <alignment horizontal="center"/>
      <protection locked="0"/>
    </xf>
    <xf numFmtId="1" fontId="69" fillId="41" borderId="198" xfId="1" applyNumberFormat="1" applyFont="1" applyFill="1" applyBorder="1" applyAlignment="1">
      <alignment horizontal="center"/>
    </xf>
    <xf numFmtId="0" fontId="62" fillId="41" borderId="30" xfId="0" applyFont="1" applyFill="1" applyBorder="1" applyAlignment="1">
      <alignment horizontal="center" vertical="center" wrapText="1"/>
    </xf>
    <xf numFmtId="1" fontId="68" fillId="41" borderId="8" xfId="1" applyNumberFormat="1" applyFont="1" applyFill="1" applyBorder="1" applyAlignment="1">
      <alignment horizontal="center"/>
    </xf>
    <xf numFmtId="0" fontId="65" fillId="41" borderId="224" xfId="1" applyFont="1" applyFill="1" applyBorder="1" applyAlignment="1">
      <alignment horizontal="center"/>
    </xf>
    <xf numFmtId="1" fontId="65" fillId="41" borderId="212" xfId="1" applyNumberFormat="1" applyFont="1" applyFill="1" applyBorder="1" applyAlignment="1">
      <alignment horizontal="center"/>
    </xf>
    <xf numFmtId="0" fontId="65" fillId="41" borderId="212" xfId="1" applyFont="1" applyFill="1" applyBorder="1" applyAlignment="1">
      <alignment horizontal="center"/>
    </xf>
    <xf numFmtId="0" fontId="65" fillId="41" borderId="226" xfId="1" applyFont="1" applyFill="1" applyBorder="1" applyAlignment="1" applyProtection="1">
      <alignment horizontal="center"/>
      <protection locked="0"/>
    </xf>
    <xf numFmtId="0" fontId="66" fillId="41" borderId="93" xfId="1" applyFont="1" applyFill="1" applyBorder="1" applyAlignment="1">
      <alignment horizontal="center"/>
    </xf>
    <xf numFmtId="1" fontId="65" fillId="41" borderId="228" xfId="1" applyNumberFormat="1" applyFont="1" applyFill="1" applyBorder="1" applyAlignment="1">
      <alignment horizontal="center"/>
    </xf>
    <xf numFmtId="0" fontId="70" fillId="41" borderId="93" xfId="1" applyFont="1" applyFill="1" applyBorder="1" applyAlignment="1">
      <alignment horizontal="center"/>
    </xf>
    <xf numFmtId="0" fontId="13" fillId="41" borderId="122" xfId="0" applyFont="1" applyFill="1" applyBorder="1" applyAlignment="1">
      <alignment horizontal="center" vertical="center"/>
    </xf>
    <xf numFmtId="0" fontId="81" fillId="41" borderId="93" xfId="2" applyFont="1" applyFill="1" applyBorder="1" applyAlignment="1">
      <alignment horizontal="center"/>
    </xf>
    <xf numFmtId="0" fontId="58" fillId="41" borderId="119" xfId="0" applyFont="1" applyFill="1" applyBorder="1" applyAlignment="1">
      <alignment horizontal="center" vertical="center"/>
    </xf>
    <xf numFmtId="0" fontId="81" fillId="41" borderId="115" xfId="0" applyFont="1" applyFill="1" applyBorder="1" applyAlignment="1">
      <alignment horizontal="center" vertical="center" wrapText="1"/>
    </xf>
  </cellXfs>
  <cellStyles count="4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Explanatory Text" xfId="29" xr:uid="{00000000-0005-0000-0000-00001A000000}"/>
    <cellStyle name="Good" xfId="30" xr:uid="{00000000-0005-0000-0000-00001B000000}"/>
    <cellStyle name="Heading 1" xfId="31" xr:uid="{00000000-0005-0000-0000-00001C000000}"/>
    <cellStyle name="Heading 2" xfId="32" xr:uid="{00000000-0005-0000-0000-00001D000000}"/>
    <cellStyle name="Heading 3" xfId="33" xr:uid="{00000000-0005-0000-0000-00001E000000}"/>
    <cellStyle name="Heading 4" xfId="34" xr:uid="{00000000-0005-0000-0000-00001F000000}"/>
    <cellStyle name="Check Cell" xfId="35" xr:uid="{00000000-0005-0000-0000-000020000000}"/>
    <cellStyle name="Input" xfId="36" xr:uid="{00000000-0005-0000-0000-000021000000}"/>
    <cellStyle name="Linked Cell" xfId="37" xr:uid="{00000000-0005-0000-0000-000022000000}"/>
    <cellStyle name="Neutral" xfId="38" xr:uid="{00000000-0005-0000-0000-000023000000}"/>
    <cellStyle name="Normální" xfId="0" builtinId="0"/>
    <cellStyle name="Normální 2" xfId="2" xr:uid="{00000000-0005-0000-0000-000025000000}"/>
    <cellStyle name="normální_List1" xfId="1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4">
    <dxf>
      <font>
        <strike/>
        <color theme="0" tint="-0.14993743705557422"/>
      </font>
      <fill>
        <patternFill>
          <bgColor theme="0" tint="-0.14996795556505021"/>
        </patternFill>
      </fill>
    </dxf>
    <dxf>
      <font>
        <strike/>
        <color theme="0" tint="-0.24994659260841701"/>
      </font>
      <fill>
        <patternFill>
          <bgColor theme="0" tint="-0.24994659260841701"/>
        </patternFill>
      </fill>
    </dxf>
    <dxf>
      <font>
        <strike/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68"/>
  <sheetViews>
    <sheetView topLeftCell="A43" zoomScale="160" zoomScaleNormal="160" workbookViewId="0">
      <selection activeCell="A52" sqref="A52:F53"/>
    </sheetView>
  </sheetViews>
  <sheetFormatPr defaultRowHeight="14.4"/>
  <cols>
    <col min="1" max="1" width="15.88671875" customWidth="1"/>
    <col min="2" max="2" width="14.44140625" customWidth="1"/>
    <col min="3" max="3" width="9.109375" style="1"/>
    <col min="4" max="4" width="29.6640625" customWidth="1"/>
  </cols>
  <sheetData>
    <row r="1" spans="1:9" ht="21">
      <c r="A1" s="1061" t="s">
        <v>0</v>
      </c>
      <c r="B1" s="1061"/>
      <c r="C1" s="1061"/>
      <c r="D1" s="1061"/>
      <c r="E1" s="1061"/>
      <c r="F1" s="1061"/>
      <c r="G1" s="1061"/>
      <c r="H1" s="6"/>
      <c r="I1" s="7"/>
    </row>
    <row r="2" spans="1:9">
      <c r="A2" s="12" t="s">
        <v>1</v>
      </c>
      <c r="C2" s="575"/>
      <c r="D2" s="10"/>
      <c r="E2" s="1062" t="s">
        <v>2</v>
      </c>
      <c r="F2" s="1063"/>
      <c r="G2" s="1063"/>
      <c r="H2" s="6"/>
      <c r="I2" s="7"/>
    </row>
    <row r="3" spans="1:9" ht="15.6">
      <c r="A3" s="1064" t="s">
        <v>3</v>
      </c>
      <c r="B3" s="1064"/>
      <c r="C3" s="1064"/>
      <c r="D3" s="1064"/>
      <c r="E3" s="1064"/>
      <c r="F3" s="1064"/>
      <c r="G3" s="1064"/>
      <c r="H3" s="6"/>
      <c r="I3" s="7"/>
    </row>
    <row r="4" spans="1:9" ht="15" thickBot="1">
      <c r="A4" s="3"/>
      <c r="B4" s="8"/>
      <c r="C4" s="8"/>
      <c r="D4" s="8"/>
      <c r="E4" s="8"/>
      <c r="F4" s="8"/>
      <c r="G4" s="8"/>
      <c r="H4" s="6"/>
      <c r="I4" s="7"/>
    </row>
    <row r="5" spans="1:9" ht="27.6" thickTop="1" thickBot="1">
      <c r="A5" s="22" t="s">
        <v>4</v>
      </c>
      <c r="B5" s="15" t="s">
        <v>5</v>
      </c>
      <c r="C5" s="123" t="s">
        <v>6</v>
      </c>
      <c r="D5" s="24" t="s">
        <v>7</v>
      </c>
      <c r="E5" s="14" t="s">
        <v>8</v>
      </c>
      <c r="F5" s="15" t="s">
        <v>9</v>
      </c>
      <c r="G5" s="16" t="s">
        <v>10</v>
      </c>
      <c r="H5" s="124" t="s">
        <v>11</v>
      </c>
      <c r="I5" s="4"/>
    </row>
    <row r="6" spans="1:9">
      <c r="A6" s="493" t="s">
        <v>66</v>
      </c>
      <c r="B6" s="598" t="s">
        <v>88</v>
      </c>
      <c r="C6" s="525">
        <v>2006</v>
      </c>
      <c r="D6" s="574" t="s">
        <v>84</v>
      </c>
      <c r="E6" s="394">
        <v>89</v>
      </c>
      <c r="F6" s="609">
        <f t="shared" ref="F6:F37" si="0">E6*1.5</f>
        <v>133.5</v>
      </c>
      <c r="G6" s="610" t="s">
        <v>148</v>
      </c>
      <c r="H6" s="6"/>
      <c r="I6" s="7"/>
    </row>
    <row r="7" spans="1:9">
      <c r="A7" s="480" t="s">
        <v>47</v>
      </c>
      <c r="B7" s="481" t="s">
        <v>48</v>
      </c>
      <c r="C7" s="482">
        <v>2004</v>
      </c>
      <c r="D7" s="571" t="s">
        <v>42</v>
      </c>
      <c r="E7" s="271">
        <v>88</v>
      </c>
      <c r="F7" s="611">
        <f t="shared" si="0"/>
        <v>132</v>
      </c>
      <c r="G7" s="612" t="s">
        <v>149</v>
      </c>
      <c r="H7" s="6"/>
      <c r="I7" s="7"/>
    </row>
    <row r="8" spans="1:9">
      <c r="A8" s="483" t="s">
        <v>54</v>
      </c>
      <c r="B8" s="505" t="s">
        <v>55</v>
      </c>
      <c r="C8" s="506">
        <v>2006</v>
      </c>
      <c r="D8" s="571" t="s">
        <v>51</v>
      </c>
      <c r="E8" s="271">
        <v>73</v>
      </c>
      <c r="F8" s="611">
        <f t="shared" si="0"/>
        <v>109.5</v>
      </c>
      <c r="G8" s="613" t="s">
        <v>150</v>
      </c>
      <c r="H8" s="6"/>
      <c r="I8" s="7"/>
    </row>
    <row r="9" spans="1:9">
      <c r="A9" s="480" t="s">
        <v>43</v>
      </c>
      <c r="B9" s="486" t="s">
        <v>44</v>
      </c>
      <c r="C9" s="482">
        <v>2004</v>
      </c>
      <c r="D9" s="950" t="s">
        <v>42</v>
      </c>
      <c r="E9" s="271">
        <v>60</v>
      </c>
      <c r="F9" s="611">
        <f t="shared" si="0"/>
        <v>90</v>
      </c>
      <c r="G9" s="744"/>
      <c r="H9" s="6"/>
      <c r="I9" s="7"/>
    </row>
    <row r="10" spans="1:9">
      <c r="A10" s="502" t="s">
        <v>85</v>
      </c>
      <c r="B10" s="509" t="s">
        <v>46</v>
      </c>
      <c r="C10" s="510">
        <v>2005</v>
      </c>
      <c r="D10" s="499" t="s">
        <v>84</v>
      </c>
      <c r="E10" s="663">
        <v>52</v>
      </c>
      <c r="F10" s="611">
        <f t="shared" si="0"/>
        <v>78</v>
      </c>
      <c r="G10" s="612"/>
      <c r="H10" s="6"/>
      <c r="I10" s="7"/>
    </row>
    <row r="11" spans="1:9">
      <c r="A11" s="502" t="s">
        <v>106</v>
      </c>
      <c r="B11" s="509" t="s">
        <v>50</v>
      </c>
      <c r="C11" s="510">
        <v>2007</v>
      </c>
      <c r="D11" s="532" t="s">
        <v>105</v>
      </c>
      <c r="E11" s="271">
        <v>49</v>
      </c>
      <c r="F11" s="611">
        <f t="shared" si="0"/>
        <v>73.5</v>
      </c>
      <c r="G11" s="613"/>
      <c r="H11" s="6"/>
      <c r="I11" s="7"/>
    </row>
    <row r="12" spans="1:9">
      <c r="A12" s="480" t="s">
        <v>86</v>
      </c>
      <c r="B12" s="500" t="s">
        <v>87</v>
      </c>
      <c r="C12" s="501">
        <v>2004</v>
      </c>
      <c r="D12" s="492" t="s">
        <v>84</v>
      </c>
      <c r="E12" s="391">
        <v>48</v>
      </c>
      <c r="F12" s="611">
        <f t="shared" si="0"/>
        <v>72</v>
      </c>
      <c r="G12" s="744"/>
      <c r="H12" s="6"/>
      <c r="I12" s="7"/>
    </row>
    <row r="13" spans="1:9">
      <c r="A13" s="484" t="s">
        <v>82</v>
      </c>
      <c r="B13" s="484" t="s">
        <v>83</v>
      </c>
      <c r="C13" s="485">
        <v>2006</v>
      </c>
      <c r="D13" s="952" t="s">
        <v>84</v>
      </c>
      <c r="E13" s="951">
        <v>45</v>
      </c>
      <c r="F13" s="611">
        <f t="shared" si="0"/>
        <v>67.5</v>
      </c>
      <c r="G13" s="612"/>
      <c r="H13" s="6"/>
      <c r="I13" s="7"/>
    </row>
    <row r="14" spans="1:9">
      <c r="A14" s="502" t="s">
        <v>114</v>
      </c>
      <c r="B14" s="509" t="s">
        <v>59</v>
      </c>
      <c r="C14" s="510">
        <v>2005</v>
      </c>
      <c r="D14" s="553" t="s">
        <v>111</v>
      </c>
      <c r="E14" s="682">
        <v>43</v>
      </c>
      <c r="F14" s="611">
        <f t="shared" si="0"/>
        <v>64.5</v>
      </c>
      <c r="G14" s="612"/>
      <c r="H14" s="6"/>
      <c r="I14" s="7"/>
    </row>
    <row r="15" spans="1:9">
      <c r="A15" s="502" t="s">
        <v>115</v>
      </c>
      <c r="B15" s="509" t="s">
        <v>44</v>
      </c>
      <c r="C15" s="510">
        <v>2004</v>
      </c>
      <c r="D15" s="553" t="s">
        <v>116</v>
      </c>
      <c r="E15" s="271">
        <v>42</v>
      </c>
      <c r="F15" s="611">
        <f t="shared" si="0"/>
        <v>63</v>
      </c>
      <c r="G15" s="613"/>
      <c r="H15" s="6"/>
      <c r="I15" s="7"/>
    </row>
    <row r="16" spans="1:9">
      <c r="A16" s="489" t="s">
        <v>58</v>
      </c>
      <c r="B16" s="512" t="s">
        <v>59</v>
      </c>
      <c r="C16" s="491">
        <v>2006</v>
      </c>
      <c r="D16" s="553" t="s">
        <v>57</v>
      </c>
      <c r="E16" s="271">
        <v>41</v>
      </c>
      <c r="F16" s="611">
        <f t="shared" si="0"/>
        <v>61.5</v>
      </c>
      <c r="G16" s="612"/>
      <c r="H16" s="6"/>
      <c r="I16" s="7"/>
    </row>
    <row r="17" spans="1:9">
      <c r="A17" s="483" t="s">
        <v>104</v>
      </c>
      <c r="B17" s="484" t="s">
        <v>55</v>
      </c>
      <c r="C17" s="485">
        <v>2006</v>
      </c>
      <c r="D17" s="532" t="s">
        <v>105</v>
      </c>
      <c r="E17" s="271">
        <v>40</v>
      </c>
      <c r="F17" s="611">
        <f t="shared" si="0"/>
        <v>60</v>
      </c>
      <c r="G17" s="612"/>
      <c r="H17" s="6"/>
      <c r="I17" s="7"/>
    </row>
    <row r="18" spans="1:9">
      <c r="A18" s="502" t="s">
        <v>112</v>
      </c>
      <c r="B18" s="509" t="s">
        <v>60</v>
      </c>
      <c r="C18" s="510">
        <v>2005</v>
      </c>
      <c r="D18" s="553" t="s">
        <v>111</v>
      </c>
      <c r="E18" s="682">
        <v>39</v>
      </c>
      <c r="F18" s="611">
        <f t="shared" si="0"/>
        <v>58.5</v>
      </c>
      <c r="G18" s="613"/>
      <c r="H18" s="6"/>
      <c r="I18" s="7"/>
    </row>
    <row r="19" spans="1:9">
      <c r="A19" s="480" t="s">
        <v>40</v>
      </c>
      <c r="B19" s="486" t="s">
        <v>41</v>
      </c>
      <c r="C19" s="487">
        <v>2004</v>
      </c>
      <c r="D19" s="574" t="s">
        <v>42</v>
      </c>
      <c r="E19" s="271">
        <v>38</v>
      </c>
      <c r="F19" s="611">
        <f t="shared" si="0"/>
        <v>57</v>
      </c>
      <c r="G19" s="612"/>
      <c r="H19" s="6"/>
      <c r="I19" s="7"/>
    </row>
    <row r="20" spans="1:9">
      <c r="A20" s="480" t="s">
        <v>72</v>
      </c>
      <c r="B20" s="486" t="s">
        <v>53</v>
      </c>
      <c r="C20" s="487">
        <v>2005</v>
      </c>
      <c r="D20" s="637" t="s">
        <v>71</v>
      </c>
      <c r="E20" s="271">
        <v>35</v>
      </c>
      <c r="F20" s="611">
        <f t="shared" si="0"/>
        <v>52.5</v>
      </c>
      <c r="G20" s="613"/>
      <c r="H20" s="6"/>
      <c r="I20" s="7"/>
    </row>
    <row r="21" spans="1:9">
      <c r="A21" s="483" t="s">
        <v>123</v>
      </c>
      <c r="B21" s="484" t="s">
        <v>124</v>
      </c>
      <c r="C21" s="485">
        <v>2004</v>
      </c>
      <c r="D21" s="532" t="s">
        <v>122</v>
      </c>
      <c r="E21" s="271">
        <v>34</v>
      </c>
      <c r="F21" s="611">
        <f t="shared" si="0"/>
        <v>51</v>
      </c>
      <c r="G21" s="744"/>
      <c r="H21" s="6"/>
      <c r="I21" s="7"/>
    </row>
    <row r="22" spans="1:9">
      <c r="A22" s="502" t="s">
        <v>69</v>
      </c>
      <c r="B22" s="509" t="s">
        <v>70</v>
      </c>
      <c r="C22" s="510">
        <v>2005</v>
      </c>
      <c r="D22" s="638" t="s">
        <v>71</v>
      </c>
      <c r="E22" s="398">
        <v>33</v>
      </c>
      <c r="F22" s="611">
        <f t="shared" si="0"/>
        <v>49.5</v>
      </c>
      <c r="G22" s="612"/>
      <c r="H22" s="6"/>
      <c r="I22" s="7"/>
    </row>
    <row r="23" spans="1:9">
      <c r="A23" s="1122" t="s">
        <v>77</v>
      </c>
      <c r="B23" s="1123" t="s">
        <v>78</v>
      </c>
      <c r="C23" s="1124">
        <v>2005</v>
      </c>
      <c r="D23" s="1125" t="s">
        <v>76</v>
      </c>
      <c r="E23" s="1126">
        <v>33</v>
      </c>
      <c r="F23" s="1127">
        <f t="shared" si="0"/>
        <v>49.5</v>
      </c>
      <c r="G23" s="612"/>
      <c r="H23" s="6"/>
      <c r="I23" s="7"/>
    </row>
    <row r="24" spans="1:9">
      <c r="A24" s="483" t="s">
        <v>121</v>
      </c>
      <c r="B24" s="484" t="s">
        <v>62</v>
      </c>
      <c r="C24" s="485">
        <v>2005</v>
      </c>
      <c r="D24" s="553" t="s">
        <v>122</v>
      </c>
      <c r="E24" s="271">
        <v>33</v>
      </c>
      <c r="F24" s="611">
        <f t="shared" si="0"/>
        <v>49.5</v>
      </c>
      <c r="G24" s="613"/>
      <c r="H24" s="6"/>
      <c r="I24" s="7"/>
    </row>
    <row r="25" spans="1:9">
      <c r="A25" s="483" t="s">
        <v>66</v>
      </c>
      <c r="B25" s="484" t="s">
        <v>67</v>
      </c>
      <c r="C25" s="485">
        <v>2007</v>
      </c>
      <c r="D25" s="532" t="s">
        <v>65</v>
      </c>
      <c r="E25" s="271">
        <v>32</v>
      </c>
      <c r="F25" s="611">
        <f t="shared" si="0"/>
        <v>48</v>
      </c>
      <c r="G25" s="612"/>
      <c r="H25" s="6"/>
      <c r="I25" s="7"/>
    </row>
    <row r="26" spans="1:9">
      <c r="A26" s="502" t="s">
        <v>89</v>
      </c>
      <c r="B26" s="509" t="s">
        <v>90</v>
      </c>
      <c r="C26" s="510">
        <v>2005</v>
      </c>
      <c r="D26" s="534" t="s">
        <v>91</v>
      </c>
      <c r="E26" s="682">
        <v>32</v>
      </c>
      <c r="F26" s="611">
        <f t="shared" si="0"/>
        <v>48</v>
      </c>
      <c r="G26" s="612"/>
      <c r="H26" s="6"/>
      <c r="I26" s="7"/>
    </row>
    <row r="27" spans="1:9">
      <c r="A27" s="483" t="s">
        <v>107</v>
      </c>
      <c r="B27" s="484" t="s">
        <v>108</v>
      </c>
      <c r="C27" s="485">
        <v>2007</v>
      </c>
      <c r="D27" s="532" t="s">
        <v>105</v>
      </c>
      <c r="E27" s="271">
        <v>32</v>
      </c>
      <c r="F27" s="611">
        <f t="shared" si="0"/>
        <v>48</v>
      </c>
      <c r="G27" s="613"/>
      <c r="H27" s="6"/>
      <c r="I27" s="7"/>
    </row>
    <row r="28" spans="1:9">
      <c r="A28" s="480" t="s">
        <v>45</v>
      </c>
      <c r="B28" s="486" t="s">
        <v>46</v>
      </c>
      <c r="C28" s="487">
        <v>2007</v>
      </c>
      <c r="D28" s="574" t="s">
        <v>42</v>
      </c>
      <c r="E28" s="271">
        <v>29</v>
      </c>
      <c r="F28" s="611">
        <f t="shared" si="0"/>
        <v>43.5</v>
      </c>
      <c r="G28" s="612"/>
      <c r="H28" s="6"/>
      <c r="I28" s="7"/>
    </row>
    <row r="29" spans="1:9">
      <c r="A29" s="483" t="s">
        <v>56</v>
      </c>
      <c r="B29" s="484" t="s">
        <v>44</v>
      </c>
      <c r="C29" s="485">
        <v>2006</v>
      </c>
      <c r="D29" s="532" t="s">
        <v>51</v>
      </c>
      <c r="E29" s="271">
        <v>29</v>
      </c>
      <c r="F29" s="611">
        <f t="shared" si="0"/>
        <v>43.5</v>
      </c>
      <c r="G29" s="613"/>
      <c r="H29" s="6"/>
      <c r="I29" s="7"/>
    </row>
    <row r="30" spans="1:9">
      <c r="A30" s="502" t="s">
        <v>73</v>
      </c>
      <c r="B30" s="509" t="s">
        <v>67</v>
      </c>
      <c r="C30" s="510">
        <v>2008</v>
      </c>
      <c r="D30" s="639" t="s">
        <v>71</v>
      </c>
      <c r="E30" s="398">
        <v>29</v>
      </c>
      <c r="F30" s="611">
        <f t="shared" si="0"/>
        <v>43.5</v>
      </c>
      <c r="G30" s="744"/>
      <c r="H30" s="6"/>
      <c r="I30" s="7"/>
    </row>
    <row r="31" spans="1:9">
      <c r="A31" s="483" t="s">
        <v>130</v>
      </c>
      <c r="B31" s="484" t="s">
        <v>90</v>
      </c>
      <c r="C31" s="485">
        <v>2006</v>
      </c>
      <c r="D31" s="532" t="s">
        <v>129</v>
      </c>
      <c r="E31" s="271">
        <v>29</v>
      </c>
      <c r="F31" s="611">
        <f t="shared" si="0"/>
        <v>43.5</v>
      </c>
      <c r="G31" s="612"/>
      <c r="H31" s="6"/>
      <c r="I31" s="7"/>
    </row>
    <row r="32" spans="1:9">
      <c r="A32" s="483" t="s">
        <v>101</v>
      </c>
      <c r="B32" s="484" t="s">
        <v>80</v>
      </c>
      <c r="C32" s="485">
        <v>2004</v>
      </c>
      <c r="D32" s="532" t="s">
        <v>98</v>
      </c>
      <c r="E32" s="271">
        <v>28</v>
      </c>
      <c r="F32" s="611">
        <f t="shared" si="0"/>
        <v>42</v>
      </c>
      <c r="G32" s="613"/>
      <c r="H32" s="6"/>
      <c r="I32" s="7"/>
    </row>
    <row r="33" spans="1:9">
      <c r="A33" s="483" t="s">
        <v>113</v>
      </c>
      <c r="B33" s="484" t="s">
        <v>80</v>
      </c>
      <c r="C33" s="485">
        <v>2007</v>
      </c>
      <c r="D33" s="532" t="s">
        <v>111</v>
      </c>
      <c r="E33" s="274">
        <v>28</v>
      </c>
      <c r="F33" s="611">
        <f t="shared" si="0"/>
        <v>42</v>
      </c>
      <c r="G33" s="744"/>
      <c r="H33" s="6"/>
      <c r="I33" s="7"/>
    </row>
    <row r="34" spans="1:9">
      <c r="A34" s="502" t="s">
        <v>118</v>
      </c>
      <c r="B34" s="503" t="s">
        <v>60</v>
      </c>
      <c r="C34" s="504">
        <v>2006</v>
      </c>
      <c r="D34" s="553" t="s">
        <v>116</v>
      </c>
      <c r="E34" s="398">
        <v>28</v>
      </c>
      <c r="F34" s="611">
        <f t="shared" si="0"/>
        <v>42</v>
      </c>
      <c r="G34" s="612"/>
      <c r="H34" s="6"/>
      <c r="I34" s="7"/>
    </row>
    <row r="35" spans="1:9">
      <c r="A35" s="483" t="s">
        <v>49</v>
      </c>
      <c r="B35" s="505" t="s">
        <v>50</v>
      </c>
      <c r="C35" s="506">
        <v>2006</v>
      </c>
      <c r="D35" s="638" t="s">
        <v>51</v>
      </c>
      <c r="E35" s="271">
        <v>27</v>
      </c>
      <c r="F35" s="611">
        <f t="shared" si="0"/>
        <v>40.5</v>
      </c>
      <c r="G35" s="613"/>
      <c r="H35" s="6"/>
      <c r="I35" s="7"/>
    </row>
    <row r="36" spans="1:9">
      <c r="A36" s="483" t="s">
        <v>52</v>
      </c>
      <c r="B36" s="505" t="s">
        <v>53</v>
      </c>
      <c r="C36" s="506">
        <v>2005</v>
      </c>
      <c r="D36" s="553" t="s">
        <v>51</v>
      </c>
      <c r="E36" s="271">
        <v>27</v>
      </c>
      <c r="F36" s="611">
        <f t="shared" si="0"/>
        <v>40.5</v>
      </c>
      <c r="G36" s="744"/>
      <c r="H36" s="6"/>
      <c r="I36" s="7"/>
    </row>
    <row r="37" spans="1:9">
      <c r="A37" s="483" t="s">
        <v>92</v>
      </c>
      <c r="B37" s="511" t="s">
        <v>93</v>
      </c>
      <c r="C37" s="485">
        <v>2006</v>
      </c>
      <c r="D37" s="532" t="s">
        <v>91</v>
      </c>
      <c r="E37" s="274">
        <v>27</v>
      </c>
      <c r="F37" s="611">
        <f t="shared" si="0"/>
        <v>40.5</v>
      </c>
      <c r="G37" s="612"/>
      <c r="H37" s="6"/>
      <c r="I37" s="7"/>
    </row>
    <row r="38" spans="1:9">
      <c r="A38" s="502" t="s">
        <v>97</v>
      </c>
      <c r="B38" s="509" t="s">
        <v>62</v>
      </c>
      <c r="C38" s="510">
        <v>2005</v>
      </c>
      <c r="D38" s="553" t="s">
        <v>98</v>
      </c>
      <c r="E38" s="398">
        <v>26</v>
      </c>
      <c r="F38" s="611">
        <f t="shared" ref="F38:F65" si="1">E38*1.5</f>
        <v>39</v>
      </c>
      <c r="G38" s="613"/>
      <c r="H38" s="6"/>
      <c r="I38" s="7"/>
    </row>
    <row r="39" spans="1:9">
      <c r="A39" s="483" t="s">
        <v>125</v>
      </c>
      <c r="B39" s="484" t="s">
        <v>60</v>
      </c>
      <c r="C39" s="485">
        <v>2005</v>
      </c>
      <c r="D39" s="532" t="s">
        <v>122</v>
      </c>
      <c r="E39" s="280">
        <v>26</v>
      </c>
      <c r="F39" s="611">
        <f t="shared" si="1"/>
        <v>39</v>
      </c>
      <c r="G39" s="744"/>
      <c r="H39" s="6"/>
      <c r="I39" s="7"/>
    </row>
    <row r="40" spans="1:9">
      <c r="A40" s="483" t="s">
        <v>297</v>
      </c>
      <c r="B40" s="484" t="s">
        <v>298</v>
      </c>
      <c r="C40" s="485">
        <v>2005</v>
      </c>
      <c r="D40" s="532" t="s">
        <v>129</v>
      </c>
      <c r="E40" s="271">
        <v>26</v>
      </c>
      <c r="F40" s="611">
        <f t="shared" si="1"/>
        <v>39</v>
      </c>
      <c r="G40" s="612"/>
      <c r="H40" s="6"/>
      <c r="I40" s="7"/>
    </row>
    <row r="41" spans="1:9">
      <c r="A41" s="496" t="s">
        <v>300</v>
      </c>
      <c r="B41" s="497" t="s">
        <v>41</v>
      </c>
      <c r="C41" s="535">
        <v>2006</v>
      </c>
      <c r="D41" s="532" t="s">
        <v>57</v>
      </c>
      <c r="E41" s="271">
        <v>25</v>
      </c>
      <c r="F41" s="611">
        <f t="shared" si="1"/>
        <v>37.5</v>
      </c>
      <c r="G41" s="612"/>
      <c r="H41" s="6"/>
      <c r="I41" s="7"/>
    </row>
    <row r="42" spans="1:9">
      <c r="A42" s="502" t="s">
        <v>63</v>
      </c>
      <c r="B42" s="509" t="s">
        <v>64</v>
      </c>
      <c r="C42" s="510">
        <v>2006</v>
      </c>
      <c r="D42" s="534" t="s">
        <v>65</v>
      </c>
      <c r="E42" s="398">
        <v>25</v>
      </c>
      <c r="F42" s="611">
        <f t="shared" si="1"/>
        <v>37.5</v>
      </c>
      <c r="G42" s="613"/>
      <c r="H42" s="6"/>
      <c r="I42" s="7"/>
    </row>
    <row r="43" spans="1:9">
      <c r="A43" s="89" t="s">
        <v>134</v>
      </c>
      <c r="B43" s="88" t="s">
        <v>44</v>
      </c>
      <c r="C43" s="67">
        <v>2005</v>
      </c>
      <c r="D43" s="928" t="s">
        <v>133</v>
      </c>
      <c r="E43" s="391">
        <v>25</v>
      </c>
      <c r="F43" s="611">
        <f t="shared" si="1"/>
        <v>37.5</v>
      </c>
      <c r="G43" s="612"/>
      <c r="H43" s="6"/>
      <c r="I43" s="7"/>
    </row>
    <row r="44" spans="1:9">
      <c r="A44" s="89" t="s">
        <v>132</v>
      </c>
      <c r="B44" s="88" t="s">
        <v>62</v>
      </c>
      <c r="C44" s="67">
        <v>2005</v>
      </c>
      <c r="D44" s="928" t="s">
        <v>133</v>
      </c>
      <c r="E44" s="391">
        <v>24</v>
      </c>
      <c r="F44" s="611">
        <f t="shared" si="1"/>
        <v>36</v>
      </c>
      <c r="G44" s="613"/>
      <c r="H44" s="6"/>
      <c r="I44" s="7"/>
    </row>
    <row r="45" spans="1:9">
      <c r="A45" s="89" t="s">
        <v>135</v>
      </c>
      <c r="B45" s="88" t="s">
        <v>59</v>
      </c>
      <c r="C45" s="67">
        <v>2007</v>
      </c>
      <c r="D45" s="176" t="s">
        <v>133</v>
      </c>
      <c r="E45" s="271">
        <v>24</v>
      </c>
      <c r="F45" s="611">
        <f t="shared" si="1"/>
        <v>36</v>
      </c>
      <c r="G45" s="744"/>
      <c r="H45" s="6"/>
      <c r="I45" s="7"/>
    </row>
    <row r="46" spans="1:9">
      <c r="A46" s="502" t="s">
        <v>99</v>
      </c>
      <c r="B46" s="509" t="s">
        <v>100</v>
      </c>
      <c r="C46" s="510">
        <v>2005</v>
      </c>
      <c r="D46" s="553" t="s">
        <v>98</v>
      </c>
      <c r="E46" s="398">
        <v>24</v>
      </c>
      <c r="F46" s="611">
        <f t="shared" si="1"/>
        <v>36</v>
      </c>
      <c r="G46" s="612"/>
      <c r="H46" s="6"/>
      <c r="I46" s="7"/>
    </row>
    <row r="47" spans="1:9">
      <c r="A47" s="483" t="s">
        <v>117</v>
      </c>
      <c r="B47" s="484" t="s">
        <v>60</v>
      </c>
      <c r="C47" s="485">
        <v>2006</v>
      </c>
      <c r="D47" s="553" t="s">
        <v>116</v>
      </c>
      <c r="E47" s="271">
        <v>24</v>
      </c>
      <c r="F47" s="611">
        <f t="shared" si="1"/>
        <v>36</v>
      </c>
      <c r="G47" s="613"/>
      <c r="H47" s="6"/>
      <c r="I47" s="7"/>
    </row>
    <row r="48" spans="1:9">
      <c r="A48" s="1122" t="s">
        <v>79</v>
      </c>
      <c r="B48" s="1123" t="s">
        <v>80</v>
      </c>
      <c r="C48" s="1124">
        <v>2007</v>
      </c>
      <c r="D48" s="1125" t="s">
        <v>76</v>
      </c>
      <c r="E48" s="1126">
        <v>23</v>
      </c>
      <c r="F48" s="1127">
        <f t="shared" si="1"/>
        <v>34.5</v>
      </c>
      <c r="G48" s="744"/>
      <c r="H48" s="6"/>
      <c r="I48" s="7"/>
    </row>
    <row r="49" spans="1:9">
      <c r="A49" s="483" t="s">
        <v>94</v>
      </c>
      <c r="B49" s="484" t="s">
        <v>95</v>
      </c>
      <c r="C49" s="485">
        <v>2006</v>
      </c>
      <c r="D49" s="532" t="s">
        <v>91</v>
      </c>
      <c r="E49" s="274">
        <v>23</v>
      </c>
      <c r="F49" s="611">
        <f t="shared" si="1"/>
        <v>34.5</v>
      </c>
      <c r="G49" s="612"/>
      <c r="H49" s="6"/>
      <c r="I49" s="7"/>
    </row>
    <row r="50" spans="1:9">
      <c r="A50" s="502" t="s">
        <v>126</v>
      </c>
      <c r="B50" s="509" t="s">
        <v>88</v>
      </c>
      <c r="C50" s="510">
        <v>2004</v>
      </c>
      <c r="D50" s="553" t="s">
        <v>122</v>
      </c>
      <c r="E50" s="398">
        <v>23</v>
      </c>
      <c r="F50" s="611">
        <f t="shared" si="1"/>
        <v>34.5</v>
      </c>
      <c r="G50" s="613"/>
      <c r="H50" s="6"/>
      <c r="I50" s="7"/>
    </row>
    <row r="51" spans="1:9">
      <c r="A51" s="483" t="s">
        <v>131</v>
      </c>
      <c r="B51" s="484" t="s">
        <v>124</v>
      </c>
      <c r="C51" s="485">
        <v>2007</v>
      </c>
      <c r="D51" s="553" t="s">
        <v>129</v>
      </c>
      <c r="E51" s="271">
        <v>23</v>
      </c>
      <c r="F51" s="611">
        <f t="shared" si="1"/>
        <v>34.5</v>
      </c>
      <c r="G51" s="744"/>
      <c r="H51" s="6"/>
      <c r="I51" s="7"/>
    </row>
    <row r="52" spans="1:9">
      <c r="A52" s="1122" t="s">
        <v>74</v>
      </c>
      <c r="B52" s="1123" t="s">
        <v>75</v>
      </c>
      <c r="C52" s="1124">
        <v>2006</v>
      </c>
      <c r="D52" s="1125" t="s">
        <v>76</v>
      </c>
      <c r="E52" s="1126">
        <v>22</v>
      </c>
      <c r="F52" s="1127">
        <f t="shared" si="1"/>
        <v>33</v>
      </c>
      <c r="G52" s="612"/>
      <c r="H52" s="6"/>
      <c r="I52" s="7"/>
    </row>
    <row r="53" spans="1:9">
      <c r="A53" s="1122" t="s">
        <v>305</v>
      </c>
      <c r="B53" s="1123" t="s">
        <v>53</v>
      </c>
      <c r="C53" s="1124">
        <v>2006</v>
      </c>
      <c r="D53" s="1128" t="s">
        <v>76</v>
      </c>
      <c r="E53" s="1126">
        <v>22</v>
      </c>
      <c r="F53" s="1127">
        <f t="shared" si="1"/>
        <v>33</v>
      </c>
      <c r="G53" s="612"/>
      <c r="H53" s="6"/>
      <c r="I53" s="7"/>
    </row>
    <row r="54" spans="1:9">
      <c r="A54" s="502" t="s">
        <v>127</v>
      </c>
      <c r="B54" s="509" t="s">
        <v>128</v>
      </c>
      <c r="C54" s="510">
        <v>2005</v>
      </c>
      <c r="D54" s="553" t="s">
        <v>129</v>
      </c>
      <c r="E54" s="398">
        <v>22</v>
      </c>
      <c r="F54" s="611">
        <f t="shared" si="1"/>
        <v>33</v>
      </c>
      <c r="G54" s="613"/>
      <c r="H54" s="6"/>
      <c r="I54" s="7"/>
    </row>
    <row r="55" spans="1:9">
      <c r="A55" s="483" t="s">
        <v>68</v>
      </c>
      <c r="B55" s="484" t="s">
        <v>41</v>
      </c>
      <c r="C55" s="485">
        <v>2005</v>
      </c>
      <c r="D55" s="534" t="s">
        <v>65</v>
      </c>
      <c r="E55" s="271">
        <v>21</v>
      </c>
      <c r="F55" s="611">
        <f t="shared" si="1"/>
        <v>31.5</v>
      </c>
      <c r="G55" s="612"/>
      <c r="H55" s="6"/>
      <c r="I55" s="7"/>
    </row>
    <row r="56" spans="1:9">
      <c r="A56" s="483" t="s">
        <v>102</v>
      </c>
      <c r="B56" s="484" t="s">
        <v>103</v>
      </c>
      <c r="C56" s="485">
        <v>2005</v>
      </c>
      <c r="D56" s="532" t="s">
        <v>98</v>
      </c>
      <c r="E56" s="271">
        <v>21</v>
      </c>
      <c r="F56" s="611">
        <f t="shared" si="1"/>
        <v>31.5</v>
      </c>
      <c r="G56" s="612"/>
      <c r="H56" s="6"/>
      <c r="I56" s="7"/>
    </row>
    <row r="57" spans="1:9">
      <c r="A57" s="483" t="s">
        <v>306</v>
      </c>
      <c r="B57" s="484" t="s">
        <v>109</v>
      </c>
      <c r="C57" s="485">
        <v>2006</v>
      </c>
      <c r="D57" s="532" t="s">
        <v>105</v>
      </c>
      <c r="E57" s="271">
        <v>21</v>
      </c>
      <c r="F57" s="611">
        <f t="shared" si="1"/>
        <v>31.5</v>
      </c>
      <c r="G57" s="613"/>
      <c r="H57" s="6"/>
      <c r="I57" s="7"/>
    </row>
    <row r="58" spans="1:9">
      <c r="A58" s="568" t="s">
        <v>294</v>
      </c>
      <c r="B58" s="945" t="s">
        <v>295</v>
      </c>
      <c r="C58" s="947">
        <v>2007</v>
      </c>
      <c r="D58" s="638" t="s">
        <v>71</v>
      </c>
      <c r="E58" s="280">
        <v>20</v>
      </c>
      <c r="F58" s="611">
        <f t="shared" si="1"/>
        <v>30</v>
      </c>
      <c r="G58" s="612"/>
      <c r="H58" s="6"/>
      <c r="I58" s="7"/>
    </row>
    <row r="59" spans="1:9">
      <c r="A59" s="483" t="s">
        <v>119</v>
      </c>
      <c r="B59" s="516" t="s">
        <v>120</v>
      </c>
      <c r="C59" s="517">
        <v>2006</v>
      </c>
      <c r="D59" s="532" t="s">
        <v>116</v>
      </c>
      <c r="E59" s="271">
        <v>20</v>
      </c>
      <c r="F59" s="611">
        <f t="shared" si="1"/>
        <v>30</v>
      </c>
      <c r="G59" s="613"/>
      <c r="H59" s="6"/>
      <c r="I59" s="7"/>
    </row>
    <row r="60" spans="1:9">
      <c r="A60" s="925" t="s">
        <v>301</v>
      </c>
      <c r="B60" s="926" t="s">
        <v>44</v>
      </c>
      <c r="C60" s="533">
        <v>2007</v>
      </c>
      <c r="D60" s="534" t="s">
        <v>57</v>
      </c>
      <c r="E60" s="271">
        <v>19</v>
      </c>
      <c r="F60" s="611">
        <f t="shared" si="1"/>
        <v>28.5</v>
      </c>
      <c r="G60" s="744"/>
      <c r="H60" s="6"/>
      <c r="I60" s="7"/>
    </row>
    <row r="61" spans="1:9">
      <c r="A61" s="483" t="s">
        <v>96</v>
      </c>
      <c r="B61" s="484" t="s">
        <v>44</v>
      </c>
      <c r="C61" s="485">
        <v>2005</v>
      </c>
      <c r="D61" s="532" t="s">
        <v>91</v>
      </c>
      <c r="E61" s="271">
        <v>19</v>
      </c>
      <c r="F61" s="611">
        <f t="shared" si="1"/>
        <v>28.5</v>
      </c>
      <c r="G61" s="612"/>
      <c r="H61" s="6"/>
      <c r="I61" s="7"/>
    </row>
    <row r="62" spans="1:9">
      <c r="A62" s="502" t="s">
        <v>110</v>
      </c>
      <c r="B62" s="513" t="s">
        <v>67</v>
      </c>
      <c r="C62" s="514">
        <v>2005</v>
      </c>
      <c r="D62" s="553" t="s">
        <v>111</v>
      </c>
      <c r="E62" s="682">
        <v>19</v>
      </c>
      <c r="F62" s="611">
        <f t="shared" si="1"/>
        <v>28.5</v>
      </c>
      <c r="G62" s="612"/>
      <c r="H62" s="6"/>
      <c r="I62" s="7"/>
    </row>
    <row r="63" spans="1:9">
      <c r="A63" s="92" t="s">
        <v>289</v>
      </c>
      <c r="B63" s="88" t="s">
        <v>290</v>
      </c>
      <c r="C63" s="67">
        <v>2008</v>
      </c>
      <c r="D63" s="176" t="s">
        <v>133</v>
      </c>
      <c r="E63" s="391">
        <v>17</v>
      </c>
      <c r="F63" s="611">
        <f t="shared" si="1"/>
        <v>25.5</v>
      </c>
      <c r="G63" s="613"/>
      <c r="H63" s="6"/>
      <c r="I63" s="7"/>
    </row>
    <row r="64" spans="1:9">
      <c r="A64" s="480" t="s">
        <v>61</v>
      </c>
      <c r="B64" s="500" t="s">
        <v>62</v>
      </c>
      <c r="C64" s="501">
        <v>2006</v>
      </c>
      <c r="D64" s="532" t="s">
        <v>57</v>
      </c>
      <c r="E64" s="398">
        <v>16</v>
      </c>
      <c r="F64" s="611">
        <f t="shared" si="1"/>
        <v>24</v>
      </c>
      <c r="G64" s="612"/>
      <c r="H64" s="6"/>
      <c r="I64" s="7"/>
    </row>
    <row r="65" spans="1:9" ht="15" thickBot="1">
      <c r="A65" s="526"/>
      <c r="B65" s="527"/>
      <c r="C65" s="528"/>
      <c r="D65" s="648"/>
      <c r="E65" s="278"/>
      <c r="F65" s="953">
        <f t="shared" si="1"/>
        <v>0</v>
      </c>
      <c r="G65" s="612"/>
      <c r="H65" s="6"/>
      <c r="I65" s="7"/>
    </row>
    <row r="66" spans="1:9">
      <c r="A66" s="6"/>
      <c r="B66" s="6"/>
      <c r="C66" s="576"/>
      <c r="D66" s="6"/>
      <c r="E66" s="6"/>
      <c r="F66" s="6"/>
      <c r="G66" s="193"/>
      <c r="H66" s="175"/>
      <c r="I66" s="7"/>
    </row>
    <row r="67" spans="1:9">
      <c r="A67" s="1065" t="s">
        <v>12</v>
      </c>
      <c r="B67" s="1065"/>
      <c r="C67" s="1065"/>
      <c r="D67" s="1065"/>
      <c r="E67" s="1065"/>
      <c r="F67" s="1065"/>
      <c r="G67" s="1065"/>
      <c r="H67" s="2"/>
      <c r="I67" s="576"/>
    </row>
    <row r="68" spans="1:9">
      <c r="A68" s="6"/>
      <c r="B68" s="6"/>
      <c r="C68" s="576"/>
      <c r="D68" s="6"/>
      <c r="E68" s="6"/>
      <c r="F68" s="6"/>
      <c r="G68" s="6"/>
      <c r="H68" s="6"/>
      <c r="I68" s="7"/>
    </row>
  </sheetData>
  <sortState ref="A6:G64">
    <sortCondition descending="1" ref="F6:F64"/>
  </sortState>
  <mergeCells count="4">
    <mergeCell ref="A1:G1"/>
    <mergeCell ref="E2:G2"/>
    <mergeCell ref="A3:G3"/>
    <mergeCell ref="A67:G67"/>
  </mergeCells>
  <phoneticPr fontId="0" type="noConversion"/>
  <pageMargins left="0.9055118110236221" right="0.70866141732283472" top="0.78740157480314965" bottom="0.78740157480314965" header="0.31496062992125984" footer="0.31496062992125984"/>
  <pageSetup paperSize="9" scale="7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J70"/>
  <sheetViews>
    <sheetView topLeftCell="A43" zoomScale="160" zoomScaleNormal="160" workbookViewId="0">
      <selection activeCell="A53" sqref="A53:F53"/>
    </sheetView>
  </sheetViews>
  <sheetFormatPr defaultRowHeight="14.4"/>
  <cols>
    <col min="1" max="1" width="13.6640625" style="222" customWidth="1"/>
    <col min="2" max="2" width="12.109375" customWidth="1"/>
    <col min="4" max="4" width="30.33203125" customWidth="1"/>
    <col min="6" max="6" width="12.44140625" bestFit="1" customWidth="1"/>
  </cols>
  <sheetData>
    <row r="1" spans="1:9" ht="20.25" customHeight="1">
      <c r="A1" s="1088" t="s">
        <v>143</v>
      </c>
      <c r="B1" s="1088"/>
      <c r="C1" s="1088"/>
      <c r="D1" s="1088"/>
      <c r="E1" s="1088"/>
      <c r="F1" s="1088"/>
      <c r="G1" s="1088"/>
      <c r="H1" s="1088"/>
      <c r="I1" s="1088"/>
    </row>
    <row r="2" spans="1:9" ht="15.6">
      <c r="A2" s="221" t="s">
        <v>1</v>
      </c>
      <c r="E2" s="1062" t="s">
        <v>2</v>
      </c>
      <c r="F2" s="1063"/>
      <c r="G2" s="1063"/>
      <c r="H2" s="52"/>
    </row>
    <row r="3" spans="1:9" ht="15.6">
      <c r="A3" s="218"/>
      <c r="B3" s="44"/>
      <c r="C3" s="44"/>
      <c r="D3" s="44"/>
      <c r="E3" s="44"/>
      <c r="F3" s="44"/>
      <c r="G3" s="44"/>
    </row>
    <row r="4" spans="1:9" ht="15.6">
      <c r="A4" s="1092" t="s">
        <v>153</v>
      </c>
      <c r="B4" s="1092"/>
      <c r="C4" s="1092"/>
      <c r="D4" s="1092"/>
      <c r="E4" s="1092"/>
      <c r="F4" s="1092"/>
      <c r="G4" s="1092"/>
    </row>
    <row r="5" spans="1:9" ht="15" thickBot="1">
      <c r="A5" s="225"/>
      <c r="B5" s="223"/>
      <c r="C5" s="43"/>
      <c r="D5" s="43"/>
      <c r="E5" s="43"/>
      <c r="F5" s="43"/>
      <c r="G5" s="43"/>
    </row>
    <row r="6" spans="1:9" ht="21.6" thickTop="1" thickBot="1">
      <c r="A6" s="42" t="s">
        <v>4</v>
      </c>
      <c r="B6" s="224" t="s">
        <v>5</v>
      </c>
      <c r="C6" s="41" t="s">
        <v>6</v>
      </c>
      <c r="D6" s="40" t="s">
        <v>7</v>
      </c>
      <c r="E6" s="39" t="s">
        <v>154</v>
      </c>
      <c r="F6" s="179" t="s">
        <v>32</v>
      </c>
      <c r="G6" s="36" t="s">
        <v>10</v>
      </c>
      <c r="H6" s="127" t="s">
        <v>23</v>
      </c>
      <c r="I6" s="583"/>
    </row>
    <row r="7" spans="1:9">
      <c r="A7" s="493" t="s">
        <v>233</v>
      </c>
      <c r="B7" s="494" t="s">
        <v>191</v>
      </c>
      <c r="C7" s="488">
        <v>2006</v>
      </c>
      <c r="D7" s="643" t="s">
        <v>234</v>
      </c>
      <c r="E7" s="270">
        <v>65</v>
      </c>
      <c r="F7" s="315">
        <f t="shared" ref="F7:F38" si="0">E7</f>
        <v>65</v>
      </c>
      <c r="G7" s="145" t="s">
        <v>148</v>
      </c>
      <c r="H7" s="50"/>
      <c r="I7" s="1"/>
    </row>
    <row r="8" spans="1:9">
      <c r="A8" s="27" t="s">
        <v>209</v>
      </c>
      <c r="B8" s="28" t="s">
        <v>191</v>
      </c>
      <c r="C8" s="25">
        <v>2005</v>
      </c>
      <c r="D8" s="637" t="s">
        <v>65</v>
      </c>
      <c r="E8" s="271">
        <v>62</v>
      </c>
      <c r="F8" s="316">
        <f t="shared" si="0"/>
        <v>62</v>
      </c>
      <c r="G8" s="740" t="s">
        <v>149</v>
      </c>
      <c r="H8" s="50">
        <v>10</v>
      </c>
      <c r="I8" s="1"/>
    </row>
    <row r="9" spans="1:9">
      <c r="A9" s="493" t="s">
        <v>245</v>
      </c>
      <c r="B9" s="658" t="s">
        <v>223</v>
      </c>
      <c r="C9" s="488">
        <v>2006</v>
      </c>
      <c r="D9" s="637" t="s">
        <v>242</v>
      </c>
      <c r="E9" s="271">
        <v>62</v>
      </c>
      <c r="F9" s="317">
        <f t="shared" si="0"/>
        <v>62</v>
      </c>
      <c r="G9" s="143" t="s">
        <v>150</v>
      </c>
      <c r="H9" s="50">
        <v>25</v>
      </c>
      <c r="I9" s="1"/>
    </row>
    <row r="10" spans="1:9">
      <c r="A10" s="493" t="s">
        <v>172</v>
      </c>
      <c r="B10" s="494" t="s">
        <v>173</v>
      </c>
      <c r="C10" s="488">
        <v>2006</v>
      </c>
      <c r="D10" s="542" t="s">
        <v>171</v>
      </c>
      <c r="E10" s="271">
        <v>61</v>
      </c>
      <c r="F10" s="316">
        <f t="shared" si="0"/>
        <v>61</v>
      </c>
      <c r="G10" s="740"/>
      <c r="H10" s="50"/>
      <c r="I10" s="1"/>
    </row>
    <row r="11" spans="1:9">
      <c r="A11" s="1007" t="s">
        <v>162</v>
      </c>
      <c r="B11" s="943" t="s">
        <v>163</v>
      </c>
      <c r="C11" s="944">
        <v>2006</v>
      </c>
      <c r="D11" s="544" t="s">
        <v>71</v>
      </c>
      <c r="E11" s="398">
        <v>60</v>
      </c>
      <c r="F11" s="742">
        <f t="shared" si="0"/>
        <v>60</v>
      </c>
      <c r="G11" s="143"/>
      <c r="H11" s="50"/>
      <c r="I11" s="1"/>
    </row>
    <row r="12" spans="1:9">
      <c r="A12" s="502" t="s">
        <v>194</v>
      </c>
      <c r="B12" s="484" t="s">
        <v>195</v>
      </c>
      <c r="C12" s="535">
        <v>2005</v>
      </c>
      <c r="D12" s="608" t="s">
        <v>133</v>
      </c>
      <c r="E12" s="274">
        <v>60</v>
      </c>
      <c r="F12" s="316">
        <f t="shared" si="0"/>
        <v>60</v>
      </c>
      <c r="G12" s="740"/>
      <c r="H12" s="50"/>
      <c r="I12" s="1"/>
    </row>
    <row r="13" spans="1:9">
      <c r="A13" s="493" t="s">
        <v>228</v>
      </c>
      <c r="B13" s="538" t="s">
        <v>229</v>
      </c>
      <c r="C13" s="545">
        <v>2005</v>
      </c>
      <c r="D13" s="909" t="s">
        <v>57</v>
      </c>
      <c r="E13" s="271">
        <v>60</v>
      </c>
      <c r="F13" s="317">
        <f t="shared" si="0"/>
        <v>60</v>
      </c>
      <c r="G13" s="143"/>
      <c r="H13" s="50"/>
      <c r="I13" s="1"/>
    </row>
    <row r="14" spans="1:9">
      <c r="A14" s="493" t="s">
        <v>247</v>
      </c>
      <c r="B14" s="494" t="s">
        <v>203</v>
      </c>
      <c r="C14" s="488">
        <v>2005</v>
      </c>
      <c r="D14" s="492" t="s">
        <v>248</v>
      </c>
      <c r="E14" s="271">
        <v>60</v>
      </c>
      <c r="F14" s="316">
        <f t="shared" si="0"/>
        <v>60</v>
      </c>
      <c r="G14" s="739"/>
      <c r="H14" s="50"/>
      <c r="I14" s="1"/>
    </row>
    <row r="15" spans="1:9">
      <c r="A15" s="515" t="s">
        <v>169</v>
      </c>
      <c r="B15" s="566" t="s">
        <v>170</v>
      </c>
      <c r="C15" s="530">
        <v>2006</v>
      </c>
      <c r="D15" s="544" t="s">
        <v>171</v>
      </c>
      <c r="E15" s="398">
        <v>59</v>
      </c>
      <c r="F15" s="742">
        <f t="shared" si="0"/>
        <v>59</v>
      </c>
      <c r="G15" s="740"/>
      <c r="H15" s="50"/>
      <c r="I15" s="1"/>
    </row>
    <row r="16" spans="1:9">
      <c r="A16" s="715" t="s">
        <v>179</v>
      </c>
      <c r="B16" s="546" t="s">
        <v>180</v>
      </c>
      <c r="C16" s="488">
        <v>2007</v>
      </c>
      <c r="D16" s="637" t="s">
        <v>51</v>
      </c>
      <c r="E16" s="271">
        <v>59</v>
      </c>
      <c r="F16" s="316">
        <f t="shared" si="0"/>
        <v>59</v>
      </c>
      <c r="G16" s="144"/>
      <c r="H16" s="50"/>
      <c r="I16" s="1"/>
    </row>
    <row r="17" spans="1:10">
      <c r="A17" s="483" t="s">
        <v>224</v>
      </c>
      <c r="B17" s="484" t="s">
        <v>225</v>
      </c>
      <c r="C17" s="573">
        <v>2005</v>
      </c>
      <c r="D17" s="532" t="s">
        <v>226</v>
      </c>
      <c r="E17" s="271">
        <v>59</v>
      </c>
      <c r="F17" s="316">
        <f t="shared" si="0"/>
        <v>59</v>
      </c>
      <c r="G17" s="144"/>
      <c r="H17" s="50"/>
      <c r="I17" s="1"/>
    </row>
    <row r="18" spans="1:10">
      <c r="A18" s="27" t="s">
        <v>210</v>
      </c>
      <c r="B18" s="28" t="s">
        <v>211</v>
      </c>
      <c r="C18" s="25">
        <v>2006</v>
      </c>
      <c r="D18" s="637" t="s">
        <v>65</v>
      </c>
      <c r="E18" s="271">
        <v>58</v>
      </c>
      <c r="F18" s="743">
        <f t="shared" si="0"/>
        <v>58</v>
      </c>
      <c r="G18" s="144"/>
      <c r="H18" s="50"/>
      <c r="I18" s="1"/>
    </row>
    <row r="19" spans="1:10">
      <c r="A19" s="515" t="s">
        <v>252</v>
      </c>
      <c r="B19" s="566" t="s">
        <v>253</v>
      </c>
      <c r="C19" s="530">
        <v>2005</v>
      </c>
      <c r="D19" s="574" t="s">
        <v>248</v>
      </c>
      <c r="E19" s="398">
        <v>58</v>
      </c>
      <c r="F19" s="317">
        <f t="shared" si="0"/>
        <v>58</v>
      </c>
      <c r="G19" s="143"/>
      <c r="H19" s="50"/>
      <c r="I19" s="1"/>
    </row>
    <row r="20" spans="1:10">
      <c r="A20" s="493" t="s">
        <v>261</v>
      </c>
      <c r="B20" s="538" t="s">
        <v>223</v>
      </c>
      <c r="C20" s="545">
        <v>2006</v>
      </c>
      <c r="D20" s="637" t="s">
        <v>262</v>
      </c>
      <c r="E20" s="271">
        <v>58</v>
      </c>
      <c r="F20" s="316">
        <f t="shared" si="0"/>
        <v>58</v>
      </c>
      <c r="G20" s="144"/>
      <c r="H20" s="50"/>
      <c r="I20" s="1"/>
    </row>
    <row r="21" spans="1:10">
      <c r="A21" s="540" t="s">
        <v>164</v>
      </c>
      <c r="B21" s="942" t="s">
        <v>165</v>
      </c>
      <c r="C21" s="908">
        <v>2007</v>
      </c>
      <c r="D21" s="542" t="s">
        <v>71</v>
      </c>
      <c r="E21" s="271">
        <v>57</v>
      </c>
      <c r="F21" s="317">
        <f t="shared" si="0"/>
        <v>57</v>
      </c>
      <c r="G21" s="740"/>
      <c r="H21" s="50"/>
      <c r="I21" s="1"/>
    </row>
    <row r="22" spans="1:10">
      <c r="A22" s="493" t="s">
        <v>181</v>
      </c>
      <c r="B22" s="494" t="s">
        <v>182</v>
      </c>
      <c r="C22" s="488">
        <v>2007</v>
      </c>
      <c r="D22" s="637" t="s">
        <v>51</v>
      </c>
      <c r="E22" s="271">
        <v>57</v>
      </c>
      <c r="F22" s="316">
        <f t="shared" si="0"/>
        <v>57</v>
      </c>
      <c r="G22" s="143"/>
      <c r="H22" s="50"/>
      <c r="I22" s="1"/>
      <c r="J22" s="136"/>
    </row>
    <row r="23" spans="1:10">
      <c r="A23" s="19" t="s">
        <v>212</v>
      </c>
      <c r="B23" s="738" t="s">
        <v>213</v>
      </c>
      <c r="C23" s="26">
        <v>2006</v>
      </c>
      <c r="D23" s="638" t="s">
        <v>65</v>
      </c>
      <c r="E23" s="398">
        <v>56</v>
      </c>
      <c r="F23" s="317">
        <f t="shared" si="0"/>
        <v>56</v>
      </c>
      <c r="G23" s="144"/>
      <c r="H23" s="50"/>
      <c r="I23" s="1"/>
    </row>
    <row r="24" spans="1:10">
      <c r="A24" s="515" t="s">
        <v>250</v>
      </c>
      <c r="B24" s="494" t="s">
        <v>251</v>
      </c>
      <c r="C24" s="488">
        <v>2005</v>
      </c>
      <c r="D24" s="492" t="s">
        <v>248</v>
      </c>
      <c r="E24" s="271">
        <v>56</v>
      </c>
      <c r="F24" s="316">
        <f t="shared" si="0"/>
        <v>56</v>
      </c>
      <c r="G24" s="740"/>
      <c r="H24" s="50"/>
      <c r="I24" s="1"/>
    </row>
    <row r="25" spans="1:10">
      <c r="A25" s="493" t="s">
        <v>174</v>
      </c>
      <c r="B25" s="494" t="s">
        <v>175</v>
      </c>
      <c r="C25" s="488">
        <v>2006</v>
      </c>
      <c r="D25" s="542" t="s">
        <v>171</v>
      </c>
      <c r="E25" s="271">
        <v>55</v>
      </c>
      <c r="F25" s="317">
        <f t="shared" si="0"/>
        <v>55</v>
      </c>
      <c r="G25" s="143"/>
      <c r="H25" s="50"/>
      <c r="I25" s="1"/>
    </row>
    <row r="26" spans="1:10">
      <c r="A26" s="483" t="s">
        <v>219</v>
      </c>
      <c r="B26" s="484" t="s">
        <v>163</v>
      </c>
      <c r="C26" s="535">
        <v>2005</v>
      </c>
      <c r="D26" s="532" t="s">
        <v>116</v>
      </c>
      <c r="E26" s="271">
        <v>55</v>
      </c>
      <c r="F26" s="316">
        <f t="shared" si="0"/>
        <v>55</v>
      </c>
      <c r="G26" s="144"/>
      <c r="H26" s="50"/>
      <c r="I26" s="1"/>
    </row>
    <row r="27" spans="1:10">
      <c r="A27" s="515" t="s">
        <v>231</v>
      </c>
      <c r="B27" s="566" t="s">
        <v>232</v>
      </c>
      <c r="C27" s="531">
        <v>2006</v>
      </c>
      <c r="D27" s="644" t="s">
        <v>57</v>
      </c>
      <c r="E27" s="398">
        <v>55</v>
      </c>
      <c r="F27" s="317">
        <f t="shared" si="0"/>
        <v>55</v>
      </c>
      <c r="G27" s="143"/>
      <c r="H27" s="50"/>
      <c r="I27" s="1"/>
    </row>
    <row r="28" spans="1:10">
      <c r="A28" s="493" t="s">
        <v>246</v>
      </c>
      <c r="B28" s="494" t="s">
        <v>186</v>
      </c>
      <c r="C28" s="488">
        <v>2006</v>
      </c>
      <c r="D28" s="637" t="s">
        <v>242</v>
      </c>
      <c r="E28" s="271">
        <v>55</v>
      </c>
      <c r="F28" s="321">
        <f t="shared" si="0"/>
        <v>55</v>
      </c>
      <c r="G28" s="740"/>
      <c r="H28" s="50"/>
      <c r="I28" s="1"/>
      <c r="J28" s="136"/>
    </row>
    <row r="29" spans="1:10">
      <c r="A29" s="493" t="s">
        <v>166</v>
      </c>
      <c r="B29" s="494" t="s">
        <v>167</v>
      </c>
      <c r="C29" s="488">
        <v>2005</v>
      </c>
      <c r="D29" s="544" t="s">
        <v>71</v>
      </c>
      <c r="E29" s="271">
        <v>54</v>
      </c>
      <c r="F29" s="316">
        <f t="shared" si="0"/>
        <v>54</v>
      </c>
      <c r="G29" s="144"/>
      <c r="H29" s="50"/>
      <c r="I29" s="1"/>
    </row>
    <row r="30" spans="1:10">
      <c r="A30" s="483" t="s">
        <v>198</v>
      </c>
      <c r="B30" s="484" t="s">
        <v>199</v>
      </c>
      <c r="C30" s="535">
        <v>2007</v>
      </c>
      <c r="D30" s="532" t="s">
        <v>133</v>
      </c>
      <c r="E30" s="274">
        <v>54</v>
      </c>
      <c r="F30" s="743">
        <f t="shared" si="0"/>
        <v>54</v>
      </c>
      <c r="G30" s="144"/>
      <c r="H30" s="50"/>
      <c r="I30" s="1"/>
    </row>
    <row r="31" spans="1:10">
      <c r="A31" s="502" t="s">
        <v>291</v>
      </c>
      <c r="B31" s="509" t="s">
        <v>186</v>
      </c>
      <c r="C31" s="498">
        <v>2007</v>
      </c>
      <c r="D31" s="553" t="s">
        <v>116</v>
      </c>
      <c r="E31" s="398">
        <v>54</v>
      </c>
      <c r="F31" s="317">
        <f t="shared" si="0"/>
        <v>54</v>
      </c>
      <c r="G31" s="143"/>
      <c r="H31" s="50"/>
      <c r="I31" s="1"/>
    </row>
    <row r="32" spans="1:10">
      <c r="A32" s="1200" t="s">
        <v>218</v>
      </c>
      <c r="B32" s="1201" t="s">
        <v>182</v>
      </c>
      <c r="C32" s="1202">
        <v>2006</v>
      </c>
      <c r="D32" s="1203" t="s">
        <v>215</v>
      </c>
      <c r="E32" s="1168">
        <v>53</v>
      </c>
      <c r="F32" s="1237">
        <f t="shared" si="0"/>
        <v>53</v>
      </c>
      <c r="G32" s="144"/>
      <c r="H32" s="50"/>
      <c r="I32" s="1"/>
    </row>
    <row r="33" spans="1:9">
      <c r="A33" s="483" t="s">
        <v>222</v>
      </c>
      <c r="B33" s="484" t="s">
        <v>223</v>
      </c>
      <c r="C33" s="535">
        <v>2005</v>
      </c>
      <c r="D33" s="532" t="s">
        <v>116</v>
      </c>
      <c r="E33" s="271">
        <v>53</v>
      </c>
      <c r="F33" s="316">
        <f t="shared" si="0"/>
        <v>53</v>
      </c>
      <c r="G33" s="143"/>
      <c r="H33" s="50"/>
      <c r="I33" s="1"/>
    </row>
    <row r="34" spans="1:9">
      <c r="A34" s="27" t="s">
        <v>208</v>
      </c>
      <c r="B34" s="28" t="s">
        <v>180</v>
      </c>
      <c r="C34" s="25">
        <v>2006</v>
      </c>
      <c r="D34" s="637" t="s">
        <v>65</v>
      </c>
      <c r="E34" s="271">
        <v>52</v>
      </c>
      <c r="F34" s="743">
        <f t="shared" si="0"/>
        <v>52</v>
      </c>
      <c r="G34" s="740"/>
      <c r="H34" s="50"/>
      <c r="I34" s="1"/>
    </row>
    <row r="35" spans="1:9">
      <c r="A35" s="515" t="s">
        <v>230</v>
      </c>
      <c r="B35" s="566" t="s">
        <v>163</v>
      </c>
      <c r="C35" s="531">
        <v>2006</v>
      </c>
      <c r="D35" s="644" t="s">
        <v>57</v>
      </c>
      <c r="E35" s="398">
        <v>52</v>
      </c>
      <c r="F35" s="317">
        <f t="shared" si="0"/>
        <v>52</v>
      </c>
      <c r="G35" s="144"/>
      <c r="H35" s="50"/>
      <c r="I35" s="1"/>
    </row>
    <row r="36" spans="1:9">
      <c r="A36" s="586" t="s">
        <v>296</v>
      </c>
      <c r="B36" s="669" t="s">
        <v>168</v>
      </c>
      <c r="C36" s="587">
        <v>2005</v>
      </c>
      <c r="D36" s="557" t="s">
        <v>71</v>
      </c>
      <c r="E36" s="271">
        <v>51</v>
      </c>
      <c r="F36" s="316">
        <f t="shared" si="0"/>
        <v>51</v>
      </c>
      <c r="G36" s="143"/>
      <c r="H36" s="50"/>
      <c r="I36" s="1"/>
    </row>
    <row r="37" spans="1:9">
      <c r="A37" s="607" t="s">
        <v>183</v>
      </c>
      <c r="B37" s="546" t="s">
        <v>184</v>
      </c>
      <c r="C37" s="545">
        <v>2007</v>
      </c>
      <c r="D37" s="638" t="s">
        <v>51</v>
      </c>
      <c r="E37" s="271">
        <v>51</v>
      </c>
      <c r="F37" s="317">
        <f t="shared" si="0"/>
        <v>51</v>
      </c>
      <c r="G37" s="740"/>
      <c r="H37" s="50"/>
      <c r="I37" s="1"/>
    </row>
    <row r="38" spans="1:9">
      <c r="A38" s="493" t="s">
        <v>267</v>
      </c>
      <c r="B38" s="494" t="s">
        <v>251</v>
      </c>
      <c r="C38" s="488">
        <v>2005</v>
      </c>
      <c r="D38" s="637" t="s">
        <v>268</v>
      </c>
      <c r="E38" s="271">
        <v>51</v>
      </c>
      <c r="F38" s="316">
        <f t="shared" si="0"/>
        <v>51</v>
      </c>
      <c r="G38" s="144"/>
      <c r="H38" s="50"/>
      <c r="I38" s="1"/>
    </row>
    <row r="39" spans="1:9">
      <c r="A39" s="515" t="s">
        <v>299</v>
      </c>
      <c r="B39" s="566" t="s">
        <v>227</v>
      </c>
      <c r="C39" s="531">
        <v>2007</v>
      </c>
      <c r="D39" s="644" t="s">
        <v>57</v>
      </c>
      <c r="E39" s="398">
        <v>51</v>
      </c>
      <c r="F39" s="317">
        <f t="shared" ref="F39:F70" si="1">E39</f>
        <v>51</v>
      </c>
      <c r="G39" s="143"/>
      <c r="H39" s="50"/>
      <c r="I39" s="1"/>
    </row>
    <row r="40" spans="1:9">
      <c r="A40" s="27" t="s">
        <v>254</v>
      </c>
      <c r="B40" s="28" t="s">
        <v>163</v>
      </c>
      <c r="C40" s="737">
        <v>2005</v>
      </c>
      <c r="D40" s="730" t="s">
        <v>255</v>
      </c>
      <c r="E40" s="271">
        <v>51</v>
      </c>
      <c r="F40" s="321">
        <f t="shared" si="1"/>
        <v>51</v>
      </c>
      <c r="G40" s="740"/>
      <c r="H40" s="50"/>
      <c r="I40" s="1"/>
    </row>
    <row r="41" spans="1:9">
      <c r="A41" s="630" t="s">
        <v>185</v>
      </c>
      <c r="B41" s="671" t="s">
        <v>186</v>
      </c>
      <c r="C41" s="488">
        <v>2007</v>
      </c>
      <c r="D41" s="637" t="s">
        <v>81</v>
      </c>
      <c r="E41" s="274">
        <v>50</v>
      </c>
      <c r="F41" s="316">
        <f t="shared" si="1"/>
        <v>50</v>
      </c>
      <c r="G41" s="144"/>
      <c r="H41" s="50"/>
      <c r="I41" s="1"/>
    </row>
    <row r="42" spans="1:9">
      <c r="A42" s="483" t="s">
        <v>192</v>
      </c>
      <c r="B42" s="484" t="s">
        <v>193</v>
      </c>
      <c r="C42" s="535">
        <v>2005</v>
      </c>
      <c r="D42" s="532" t="s">
        <v>133</v>
      </c>
      <c r="E42" s="274">
        <v>50</v>
      </c>
      <c r="F42" s="743">
        <f t="shared" si="1"/>
        <v>50</v>
      </c>
      <c r="G42" s="144"/>
      <c r="H42" s="50"/>
      <c r="I42" s="1"/>
    </row>
    <row r="43" spans="1:9">
      <c r="A43" s="1226" t="s">
        <v>216</v>
      </c>
      <c r="B43" s="1227" t="s">
        <v>167</v>
      </c>
      <c r="C43" s="1228">
        <v>2005</v>
      </c>
      <c r="D43" s="1210" t="s">
        <v>215</v>
      </c>
      <c r="E43" s="1238">
        <v>50</v>
      </c>
      <c r="F43" s="1239">
        <f t="shared" si="1"/>
        <v>50</v>
      </c>
      <c r="G43" s="143"/>
      <c r="H43" s="50"/>
      <c r="I43" s="1"/>
    </row>
    <row r="44" spans="1:9">
      <c r="A44" s="1200" t="s">
        <v>217</v>
      </c>
      <c r="B44" s="1201" t="s">
        <v>207</v>
      </c>
      <c r="C44" s="1202">
        <v>2006</v>
      </c>
      <c r="D44" s="1203" t="s">
        <v>215</v>
      </c>
      <c r="E44" s="1168">
        <v>50</v>
      </c>
      <c r="F44" s="1237">
        <f t="shared" si="1"/>
        <v>50</v>
      </c>
      <c r="G44" s="144"/>
      <c r="H44" s="50"/>
      <c r="I44" s="1"/>
    </row>
    <row r="45" spans="1:9">
      <c r="A45" s="493" t="s">
        <v>265</v>
      </c>
      <c r="B45" s="494" t="s">
        <v>197</v>
      </c>
      <c r="C45" s="530">
        <v>2006</v>
      </c>
      <c r="D45" s="637" t="s">
        <v>262</v>
      </c>
      <c r="E45" s="271">
        <v>50</v>
      </c>
      <c r="F45" s="316">
        <f t="shared" si="1"/>
        <v>50</v>
      </c>
      <c r="G45" s="740"/>
      <c r="H45" s="50"/>
      <c r="I45" s="1"/>
    </row>
    <row r="46" spans="1:9">
      <c r="A46" s="493" t="s">
        <v>237</v>
      </c>
      <c r="B46" s="494" t="s">
        <v>238</v>
      </c>
      <c r="C46" s="488">
        <v>2005</v>
      </c>
      <c r="D46" s="640" t="s">
        <v>234</v>
      </c>
      <c r="E46" s="271">
        <v>49</v>
      </c>
      <c r="F46" s="316">
        <f t="shared" si="1"/>
        <v>49</v>
      </c>
      <c r="G46" s="143"/>
      <c r="H46" s="50"/>
      <c r="I46" s="1"/>
    </row>
    <row r="47" spans="1:9">
      <c r="A47" s="630" t="s">
        <v>190</v>
      </c>
      <c r="B47" s="671" t="s">
        <v>191</v>
      </c>
      <c r="C47" s="531">
        <v>2007</v>
      </c>
      <c r="D47" s="638" t="s">
        <v>81</v>
      </c>
      <c r="E47" s="682">
        <v>48</v>
      </c>
      <c r="F47" s="317">
        <f t="shared" si="1"/>
        <v>48</v>
      </c>
      <c r="G47" s="144"/>
      <c r="H47" s="50"/>
      <c r="I47" s="1"/>
    </row>
    <row r="48" spans="1:9">
      <c r="A48" s="493" t="s">
        <v>270</v>
      </c>
      <c r="B48" s="494" t="s">
        <v>197</v>
      </c>
      <c r="C48" s="488">
        <v>2006</v>
      </c>
      <c r="D48" s="637" t="s">
        <v>268</v>
      </c>
      <c r="E48" s="280">
        <v>48</v>
      </c>
      <c r="F48" s="321">
        <f t="shared" si="1"/>
        <v>48</v>
      </c>
      <c r="G48" s="740"/>
      <c r="H48" s="50"/>
      <c r="I48" s="1"/>
    </row>
    <row r="49" spans="1:9">
      <c r="A49" s="493" t="s">
        <v>271</v>
      </c>
      <c r="B49" s="494" t="s">
        <v>260</v>
      </c>
      <c r="C49" s="488">
        <v>2006</v>
      </c>
      <c r="D49" s="637" t="s">
        <v>268</v>
      </c>
      <c r="E49" s="271">
        <v>48</v>
      </c>
      <c r="F49" s="316">
        <f t="shared" si="1"/>
        <v>48</v>
      </c>
      <c r="G49" s="143"/>
      <c r="H49" s="50"/>
      <c r="I49" s="1"/>
    </row>
    <row r="50" spans="1:9">
      <c r="A50" s="493" t="s">
        <v>249</v>
      </c>
      <c r="B50" s="494" t="s">
        <v>244</v>
      </c>
      <c r="C50" s="488">
        <v>2005</v>
      </c>
      <c r="D50" s="492" t="s">
        <v>248</v>
      </c>
      <c r="E50" s="271">
        <v>48</v>
      </c>
      <c r="F50" s="743">
        <f t="shared" si="1"/>
        <v>48</v>
      </c>
      <c r="G50" s="144"/>
      <c r="H50" s="50"/>
      <c r="I50" s="1"/>
    </row>
    <row r="51" spans="1:9">
      <c r="A51" s="19" t="s">
        <v>257</v>
      </c>
      <c r="B51" s="738" t="s">
        <v>258</v>
      </c>
      <c r="C51" s="26">
        <v>2007</v>
      </c>
      <c r="D51" s="1000" t="s">
        <v>255</v>
      </c>
      <c r="E51" s="398">
        <v>48</v>
      </c>
      <c r="F51" s="317">
        <f t="shared" si="1"/>
        <v>48</v>
      </c>
      <c r="G51" s="143"/>
      <c r="H51" s="50"/>
      <c r="I51" s="1"/>
    </row>
    <row r="52" spans="1:9">
      <c r="A52" s="483" t="s">
        <v>196</v>
      </c>
      <c r="B52" s="484" t="s">
        <v>197</v>
      </c>
      <c r="C52" s="535">
        <v>2007</v>
      </c>
      <c r="D52" s="532" t="s">
        <v>133</v>
      </c>
      <c r="E52" s="274">
        <v>47</v>
      </c>
      <c r="F52" s="321">
        <f t="shared" si="1"/>
        <v>47</v>
      </c>
      <c r="G52" s="740"/>
      <c r="H52" s="50"/>
      <c r="I52" s="1"/>
    </row>
    <row r="53" spans="1:9">
      <c r="A53" s="1200" t="s">
        <v>214</v>
      </c>
      <c r="B53" s="1201" t="s">
        <v>180</v>
      </c>
      <c r="C53" s="1202">
        <v>2005</v>
      </c>
      <c r="D53" s="1203" t="s">
        <v>215</v>
      </c>
      <c r="E53" s="1168">
        <v>47</v>
      </c>
      <c r="F53" s="1237">
        <f t="shared" si="1"/>
        <v>47</v>
      </c>
      <c r="G53" s="144"/>
      <c r="H53" s="50"/>
      <c r="I53" s="1"/>
    </row>
    <row r="54" spans="1:9">
      <c r="A54" s="27" t="s">
        <v>259</v>
      </c>
      <c r="B54" s="28" t="s">
        <v>260</v>
      </c>
      <c r="C54" s="25">
        <v>2005</v>
      </c>
      <c r="D54" s="730" t="s">
        <v>255</v>
      </c>
      <c r="E54" s="271">
        <v>47</v>
      </c>
      <c r="F54" s="320">
        <f t="shared" si="1"/>
        <v>47</v>
      </c>
      <c r="G54" s="143"/>
      <c r="H54" s="50"/>
      <c r="I54" s="1"/>
    </row>
    <row r="55" spans="1:9">
      <c r="A55" s="715" t="s">
        <v>177</v>
      </c>
      <c r="B55" s="538" t="s">
        <v>178</v>
      </c>
      <c r="C55" s="531">
        <v>2006</v>
      </c>
      <c r="D55" s="638" t="s">
        <v>51</v>
      </c>
      <c r="E55" s="280">
        <v>46</v>
      </c>
      <c r="F55" s="320">
        <f t="shared" si="1"/>
        <v>46</v>
      </c>
      <c r="G55" s="740"/>
      <c r="H55" s="51"/>
      <c r="I55" s="1"/>
    </row>
    <row r="56" spans="1:9">
      <c r="A56" s="27" t="s">
        <v>256</v>
      </c>
      <c r="B56" s="28" t="s">
        <v>251</v>
      </c>
      <c r="C56" s="26">
        <v>2007</v>
      </c>
      <c r="D56" s="886" t="s">
        <v>255</v>
      </c>
      <c r="E56" s="271">
        <v>46</v>
      </c>
      <c r="F56" s="321">
        <f t="shared" si="1"/>
        <v>46</v>
      </c>
      <c r="G56" s="144"/>
      <c r="H56" s="51"/>
      <c r="I56" s="1"/>
    </row>
    <row r="57" spans="1:9">
      <c r="A57" s="560" t="s">
        <v>187</v>
      </c>
      <c r="B57" s="631" t="s">
        <v>178</v>
      </c>
      <c r="C57" s="488">
        <v>2006</v>
      </c>
      <c r="D57" s="637" t="s">
        <v>81</v>
      </c>
      <c r="E57" s="274">
        <v>45</v>
      </c>
      <c r="F57" s="321">
        <f t="shared" si="1"/>
        <v>45</v>
      </c>
      <c r="G57" s="143"/>
      <c r="H57" s="51"/>
      <c r="I57" s="1"/>
    </row>
    <row r="58" spans="1:9">
      <c r="A58" s="560" t="s">
        <v>188</v>
      </c>
      <c r="B58" s="631" t="s">
        <v>189</v>
      </c>
      <c r="C58" s="488">
        <v>2008</v>
      </c>
      <c r="D58" s="637" t="s">
        <v>81</v>
      </c>
      <c r="E58" s="274">
        <v>45</v>
      </c>
      <c r="F58" s="316">
        <f t="shared" si="1"/>
        <v>45</v>
      </c>
      <c r="G58" s="740"/>
      <c r="H58" s="51"/>
      <c r="I58" s="1"/>
    </row>
    <row r="59" spans="1:9">
      <c r="A59" s="502" t="s">
        <v>220</v>
      </c>
      <c r="B59" s="509" t="s">
        <v>293</v>
      </c>
      <c r="C59" s="498">
        <v>2004</v>
      </c>
      <c r="D59" s="553" t="s">
        <v>116</v>
      </c>
      <c r="E59" s="280">
        <v>45</v>
      </c>
      <c r="F59" s="742">
        <f t="shared" si="1"/>
        <v>45</v>
      </c>
      <c r="G59" s="144"/>
      <c r="H59" s="51"/>
      <c r="I59" s="1"/>
    </row>
    <row r="60" spans="1:9">
      <c r="A60" s="493" t="s">
        <v>263</v>
      </c>
      <c r="B60" s="494" t="s">
        <v>264</v>
      </c>
      <c r="C60" s="488">
        <v>2006</v>
      </c>
      <c r="D60" s="646" t="s">
        <v>262</v>
      </c>
      <c r="E60" s="271">
        <v>45</v>
      </c>
      <c r="F60" s="316">
        <f t="shared" si="1"/>
        <v>45</v>
      </c>
      <c r="G60" s="143"/>
      <c r="H60" s="51"/>
      <c r="I60" s="1"/>
    </row>
    <row r="61" spans="1:9">
      <c r="A61" s="493" t="s">
        <v>292</v>
      </c>
      <c r="B61" s="494" t="s">
        <v>176</v>
      </c>
      <c r="C61" s="488">
        <v>2007</v>
      </c>
      <c r="D61" s="542" t="s">
        <v>171</v>
      </c>
      <c r="E61" s="271">
        <v>44</v>
      </c>
      <c r="F61" s="316">
        <f t="shared" si="1"/>
        <v>44</v>
      </c>
      <c r="G61" s="740"/>
      <c r="H61" s="51"/>
      <c r="I61" s="1"/>
    </row>
    <row r="62" spans="1:9">
      <c r="A62" s="493" t="s">
        <v>243</v>
      </c>
      <c r="B62" s="494" t="s">
        <v>244</v>
      </c>
      <c r="C62" s="488">
        <v>2005</v>
      </c>
      <c r="D62" s="637" t="s">
        <v>242</v>
      </c>
      <c r="E62" s="271">
        <v>44</v>
      </c>
      <c r="F62" s="743">
        <f t="shared" si="1"/>
        <v>44</v>
      </c>
      <c r="G62" s="144"/>
      <c r="H62" s="51"/>
      <c r="I62" s="1"/>
    </row>
    <row r="63" spans="1:9">
      <c r="A63" s="515" t="s">
        <v>266</v>
      </c>
      <c r="B63" s="566" t="s">
        <v>170</v>
      </c>
      <c r="C63" s="531">
        <v>2007</v>
      </c>
      <c r="D63" s="639" t="s">
        <v>262</v>
      </c>
      <c r="E63" s="280">
        <v>42</v>
      </c>
      <c r="F63" s="316">
        <f t="shared" si="1"/>
        <v>42</v>
      </c>
      <c r="G63" s="143"/>
      <c r="H63" s="51"/>
      <c r="I63" s="1"/>
    </row>
    <row r="64" spans="1:9">
      <c r="A64" s="493" t="s">
        <v>241</v>
      </c>
      <c r="B64" s="494" t="s">
        <v>170</v>
      </c>
      <c r="C64" s="488">
        <v>2005</v>
      </c>
      <c r="D64" s="646" t="s">
        <v>242</v>
      </c>
      <c r="E64" s="271">
        <v>40</v>
      </c>
      <c r="F64" s="316">
        <f t="shared" si="1"/>
        <v>40</v>
      </c>
      <c r="G64" s="740"/>
      <c r="H64" s="51"/>
      <c r="I64" s="1"/>
    </row>
    <row r="65" spans="1:9">
      <c r="A65" s="493" t="s">
        <v>269</v>
      </c>
      <c r="B65" s="494" t="s">
        <v>244</v>
      </c>
      <c r="C65" s="488">
        <v>2006</v>
      </c>
      <c r="D65" s="637" t="s">
        <v>268</v>
      </c>
      <c r="E65" s="271">
        <v>38</v>
      </c>
      <c r="F65" s="316">
        <f t="shared" si="1"/>
        <v>38</v>
      </c>
      <c r="G65" s="144"/>
      <c r="H65" s="51"/>
      <c r="I65" s="1"/>
    </row>
    <row r="66" spans="1:9">
      <c r="A66" s="483" t="s">
        <v>221</v>
      </c>
      <c r="B66" s="484" t="s">
        <v>186</v>
      </c>
      <c r="C66" s="535">
        <v>2004</v>
      </c>
      <c r="D66" s="532" t="s">
        <v>226</v>
      </c>
      <c r="E66" s="271">
        <v>37</v>
      </c>
      <c r="F66" s="316">
        <f t="shared" si="1"/>
        <v>37</v>
      </c>
      <c r="G66" s="740"/>
      <c r="H66" s="51"/>
      <c r="I66" s="1"/>
    </row>
    <row r="67" spans="1:9">
      <c r="A67" s="515" t="s">
        <v>239</v>
      </c>
      <c r="B67" s="538" t="s">
        <v>240</v>
      </c>
      <c r="C67" s="531">
        <v>2008</v>
      </c>
      <c r="D67" s="644" t="s">
        <v>234</v>
      </c>
      <c r="E67" s="398">
        <v>36</v>
      </c>
      <c r="F67" s="317">
        <f t="shared" si="1"/>
        <v>36</v>
      </c>
      <c r="G67" s="143"/>
      <c r="H67" s="51"/>
      <c r="I67" s="1"/>
    </row>
    <row r="68" spans="1:9" ht="15" thickBot="1">
      <c r="A68" s="715" t="s">
        <v>235</v>
      </c>
      <c r="B68" s="546" t="s">
        <v>236</v>
      </c>
      <c r="C68" s="488">
        <v>2006</v>
      </c>
      <c r="D68" s="640" t="s">
        <v>234</v>
      </c>
      <c r="E68" s="271">
        <v>35</v>
      </c>
      <c r="F68" s="321">
        <f t="shared" si="1"/>
        <v>35</v>
      </c>
      <c r="G68" s="211"/>
      <c r="H68" s="50"/>
      <c r="I68" s="213"/>
    </row>
    <row r="69" spans="1:9" ht="15" thickTop="1">
      <c r="A69" s="483" t="s">
        <v>302</v>
      </c>
      <c r="B69" s="516" t="s">
        <v>303</v>
      </c>
      <c r="C69" s="535">
        <v>2004</v>
      </c>
      <c r="D69" s="534" t="s">
        <v>226</v>
      </c>
      <c r="E69" s="271">
        <v>34</v>
      </c>
      <c r="F69" s="316">
        <f t="shared" si="1"/>
        <v>34</v>
      </c>
      <c r="G69" s="31"/>
    </row>
    <row r="70" spans="1:9" ht="15" thickBot="1">
      <c r="A70" s="552" t="s">
        <v>304</v>
      </c>
      <c r="B70" s="484" t="s">
        <v>260</v>
      </c>
      <c r="C70" s="535">
        <v>2007</v>
      </c>
      <c r="D70" s="532" t="s">
        <v>226</v>
      </c>
      <c r="E70" s="271">
        <v>31</v>
      </c>
      <c r="F70" s="742">
        <f t="shared" si="1"/>
        <v>31</v>
      </c>
    </row>
  </sheetData>
  <sortState ref="A7:F70">
    <sortCondition descending="1" ref="F7:F70"/>
  </sortState>
  <mergeCells count="3">
    <mergeCell ref="A4:G4"/>
    <mergeCell ref="E2:G2"/>
    <mergeCell ref="A1:I1"/>
  </mergeCells>
  <phoneticPr fontId="76" type="noConversion"/>
  <pageMargins left="0.70866141732283472" right="0.70866141732283472" top="0.78740157480314965" bottom="0.78740157480314965" header="0.31496062992125984" footer="0.31496062992125984"/>
  <pageSetup paperSize="9" scale="71" orientation="portrait" horizontalDpi="4294967293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X101"/>
  <sheetViews>
    <sheetView topLeftCell="A31" zoomScale="104" zoomScaleNormal="104" workbookViewId="0">
      <selection activeCell="A37" sqref="A37:V40"/>
    </sheetView>
  </sheetViews>
  <sheetFormatPr defaultColWidth="9.109375" defaultRowHeight="14.4"/>
  <cols>
    <col min="1" max="1" width="13.44140625" style="53" customWidth="1"/>
    <col min="2" max="2" width="13" style="53" customWidth="1"/>
    <col min="3" max="3" width="8.33203125" style="53" customWidth="1"/>
    <col min="4" max="4" width="30.109375" style="53" customWidth="1"/>
    <col min="5" max="5" width="5.44140625" style="53" customWidth="1"/>
    <col min="6" max="6" width="5.33203125" style="53" customWidth="1"/>
    <col min="7" max="13" width="5" style="53" customWidth="1"/>
    <col min="14" max="14" width="5.88671875" style="53" customWidth="1"/>
    <col min="15" max="17" width="5" style="53" customWidth="1"/>
    <col min="18" max="19" width="8.5546875" style="53" customWidth="1"/>
    <col min="20" max="20" width="9.88671875" style="53" customWidth="1"/>
    <col min="21" max="21" width="8.5546875" style="53" customWidth="1"/>
    <col min="22" max="22" width="5.6640625" style="53" customWidth="1"/>
    <col min="23" max="16384" width="9.109375" style="53"/>
  </cols>
  <sheetData>
    <row r="1" spans="1:24" ht="15" customHeight="1">
      <c r="A1" s="1073" t="s">
        <v>143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</row>
    <row r="2" spans="1:24" ht="15" customHeight="1">
      <c r="A2" s="1073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</row>
    <row r="3" spans="1:24">
      <c r="A3" s="1074" t="s">
        <v>155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</row>
    <row r="4" spans="1:24">
      <c r="A4" s="1075" t="s">
        <v>156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075"/>
    </row>
    <row r="5" spans="1:24">
      <c r="A5" s="1074" t="s">
        <v>157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</row>
    <row r="6" spans="1:24" ht="15" thickBot="1">
      <c r="I6" s="53">
        <v>730</v>
      </c>
      <c r="M6" s="53">
        <v>997</v>
      </c>
      <c r="V6" s="80"/>
    </row>
    <row r="7" spans="1:24" ht="15" thickBot="1">
      <c r="A7" s="228" t="s">
        <v>4</v>
      </c>
      <c r="B7" s="79" t="s">
        <v>5</v>
      </c>
      <c r="C7" s="79" t="s">
        <v>27</v>
      </c>
      <c r="D7" s="289" t="s">
        <v>7</v>
      </c>
      <c r="E7" s="288"/>
      <c r="F7" s="1099" t="s">
        <v>158</v>
      </c>
      <c r="G7" s="1099"/>
      <c r="H7" s="292"/>
      <c r="I7" s="580"/>
      <c r="J7" s="1100" t="s">
        <v>29</v>
      </c>
      <c r="K7" s="1100"/>
      <c r="L7" s="581"/>
      <c r="M7" s="580"/>
      <c r="N7" s="1100" t="s">
        <v>159</v>
      </c>
      <c r="O7" s="1100"/>
      <c r="P7" s="1101" t="s">
        <v>160</v>
      </c>
      <c r="Q7" s="1102"/>
      <c r="R7" s="295" t="s">
        <v>32</v>
      </c>
      <c r="S7" s="241" t="s">
        <v>10</v>
      </c>
      <c r="T7" s="75" t="s">
        <v>33</v>
      </c>
      <c r="U7" s="1080" t="s">
        <v>161</v>
      </c>
      <c r="V7" s="1103" t="s">
        <v>35</v>
      </c>
    </row>
    <row r="8" spans="1:24" ht="15" thickBot="1">
      <c r="A8" s="229"/>
      <c r="B8" s="74"/>
      <c r="C8" s="74"/>
      <c r="D8" s="290"/>
      <c r="E8" s="291" t="s">
        <v>36</v>
      </c>
      <c r="F8" s="72" t="s">
        <v>36</v>
      </c>
      <c r="G8" s="297" t="s">
        <v>37</v>
      </c>
      <c r="H8" s="293" t="s">
        <v>36</v>
      </c>
      <c r="I8" s="72" t="s">
        <v>36</v>
      </c>
      <c r="J8" s="71" t="s">
        <v>36</v>
      </c>
      <c r="K8" s="298" t="s">
        <v>37</v>
      </c>
      <c r="L8" s="294" t="s">
        <v>36</v>
      </c>
      <c r="M8" s="71" t="s">
        <v>36</v>
      </c>
      <c r="N8" s="71" t="s">
        <v>36</v>
      </c>
      <c r="O8" s="299" t="s">
        <v>37</v>
      </c>
      <c r="P8" s="294" t="s">
        <v>36</v>
      </c>
      <c r="Q8" s="298" t="s">
        <v>37</v>
      </c>
      <c r="R8" s="296" t="s">
        <v>38</v>
      </c>
      <c r="S8" s="242" t="s">
        <v>38</v>
      </c>
      <c r="T8" s="68" t="s">
        <v>39</v>
      </c>
      <c r="U8" s="1080"/>
      <c r="V8" s="1104"/>
    </row>
    <row r="9" spans="1:24" ht="15" thickBot="1">
      <c r="A9" s="540" t="s">
        <v>162</v>
      </c>
      <c r="B9" s="541" t="s">
        <v>163</v>
      </c>
      <c r="C9" s="501">
        <v>2006</v>
      </c>
      <c r="D9" s="877" t="s">
        <v>71</v>
      </c>
      <c r="E9" s="342">
        <v>6.18</v>
      </c>
      <c r="F9" s="360">
        <v>4.82</v>
      </c>
      <c r="G9" s="565">
        <f t="shared" ref="G9:G72" si="0">IF(MIN(E9:F9)&gt;10,0,(10.1-CEILING(MIN(E9:F9),0.1))*10)</f>
        <v>51.999999999999993</v>
      </c>
      <c r="H9" s="243"/>
      <c r="I9" s="243"/>
      <c r="J9" s="256">
        <v>669</v>
      </c>
      <c r="K9" s="308">
        <v>47</v>
      </c>
      <c r="L9" s="243">
        <v>984</v>
      </c>
      <c r="M9" s="236">
        <v>1023</v>
      </c>
      <c r="N9" s="265">
        <v>1040</v>
      </c>
      <c r="O9" s="305">
        <v>54</v>
      </c>
      <c r="P9" s="270">
        <v>60</v>
      </c>
      <c r="Q9" s="315">
        <f t="shared" ref="Q9:Q60" si="1">P9</f>
        <v>60</v>
      </c>
      <c r="R9" s="208">
        <f t="shared" ref="R9:R40" si="2">(G9+K9+O9+Q9)</f>
        <v>213</v>
      </c>
      <c r="S9" s="120">
        <f>RANK(R9,$R$9:$R$72)</f>
        <v>15</v>
      </c>
      <c r="T9" s="1096">
        <f>(R9+R10+R11+R12)</f>
        <v>775</v>
      </c>
      <c r="U9" s="1097">
        <f>(R9+R10+R11+R12)-MIN(R9,R10,R11,R12)</f>
        <v>605</v>
      </c>
      <c r="V9" s="1093">
        <f>RANK(U9,$U$9:$U$72)</f>
        <v>8</v>
      </c>
      <c r="X9" s="196"/>
    </row>
    <row r="10" spans="1:24" ht="15" thickBot="1">
      <c r="A10" s="540" t="s">
        <v>164</v>
      </c>
      <c r="B10" s="543" t="s">
        <v>165</v>
      </c>
      <c r="C10" s="487">
        <v>2007</v>
      </c>
      <c r="D10" s="542" t="s">
        <v>71</v>
      </c>
      <c r="E10" s="343">
        <v>5.98</v>
      </c>
      <c r="F10" s="600">
        <v>5.83</v>
      </c>
      <c r="G10" s="565">
        <f t="shared" si="0"/>
        <v>41.999999999999993</v>
      </c>
      <c r="H10" s="244">
        <v>611</v>
      </c>
      <c r="I10" s="244">
        <v>611</v>
      </c>
      <c r="J10" s="198">
        <v>630</v>
      </c>
      <c r="K10" s="308">
        <v>41</v>
      </c>
      <c r="L10" s="244">
        <v>1013</v>
      </c>
      <c r="M10" s="237">
        <v>1030</v>
      </c>
      <c r="N10" s="177">
        <v>1060</v>
      </c>
      <c r="O10" s="306">
        <v>56</v>
      </c>
      <c r="P10" s="271">
        <v>57</v>
      </c>
      <c r="Q10" s="316">
        <f t="shared" si="1"/>
        <v>57</v>
      </c>
      <c r="R10" s="208">
        <f t="shared" si="2"/>
        <v>196</v>
      </c>
      <c r="S10" s="120">
        <f t="shared" ref="S10:S72" si="3">RANK(R10,$R$9:$R$72)</f>
        <v>28</v>
      </c>
      <c r="T10" s="1096"/>
      <c r="U10" s="1098"/>
      <c r="V10" s="1094"/>
      <c r="X10" s="196"/>
    </row>
    <row r="11" spans="1:24" ht="15" thickBot="1">
      <c r="A11" s="493" t="s">
        <v>166</v>
      </c>
      <c r="B11" s="658" t="s">
        <v>167</v>
      </c>
      <c r="C11" s="488">
        <v>2005</v>
      </c>
      <c r="D11" s="542" t="s">
        <v>71</v>
      </c>
      <c r="E11" s="344">
        <v>3.89</v>
      </c>
      <c r="F11" s="600">
        <v>3.96</v>
      </c>
      <c r="G11" s="565">
        <f t="shared" si="0"/>
        <v>61.999999999999993</v>
      </c>
      <c r="H11" s="244">
        <v>666</v>
      </c>
      <c r="I11" s="244">
        <v>687</v>
      </c>
      <c r="J11" s="198"/>
      <c r="K11" s="308">
        <v>51</v>
      </c>
      <c r="L11" s="244">
        <v>793</v>
      </c>
      <c r="M11" s="237">
        <v>624</v>
      </c>
      <c r="N11" s="177">
        <v>732</v>
      </c>
      <c r="O11" s="303">
        <v>29</v>
      </c>
      <c r="P11" s="271">
        <v>54</v>
      </c>
      <c r="Q11" s="317">
        <f t="shared" si="1"/>
        <v>54</v>
      </c>
      <c r="R11" s="208">
        <f t="shared" si="2"/>
        <v>196</v>
      </c>
      <c r="S11" s="120">
        <f t="shared" si="3"/>
        <v>28</v>
      </c>
      <c r="T11" s="1096"/>
      <c r="U11" s="1098"/>
      <c r="V11" s="1094"/>
      <c r="X11" s="196"/>
    </row>
    <row r="12" spans="1:24" ht="15" thickBot="1">
      <c r="A12" s="591" t="s">
        <v>296</v>
      </c>
      <c r="B12" s="659" t="s">
        <v>168</v>
      </c>
      <c r="C12" s="593">
        <v>2005</v>
      </c>
      <c r="D12" s="542" t="s">
        <v>71</v>
      </c>
      <c r="E12" s="345">
        <v>4.63</v>
      </c>
      <c r="F12" s="599">
        <v>11</v>
      </c>
      <c r="G12" s="565">
        <f t="shared" si="0"/>
        <v>53.999999999999993</v>
      </c>
      <c r="H12" s="245">
        <v>586</v>
      </c>
      <c r="I12" s="245">
        <v>615</v>
      </c>
      <c r="J12" s="257">
        <v>618</v>
      </c>
      <c r="K12" s="309">
        <v>37</v>
      </c>
      <c r="L12" s="245">
        <v>754</v>
      </c>
      <c r="M12" s="238">
        <v>773</v>
      </c>
      <c r="N12" s="266">
        <v>780</v>
      </c>
      <c r="O12" s="304">
        <v>28</v>
      </c>
      <c r="P12" s="272">
        <v>51</v>
      </c>
      <c r="Q12" s="318">
        <f t="shared" si="1"/>
        <v>51</v>
      </c>
      <c r="R12" s="208">
        <f t="shared" si="2"/>
        <v>170</v>
      </c>
      <c r="S12" s="120">
        <f t="shared" si="3"/>
        <v>50</v>
      </c>
      <c r="T12" s="1096"/>
      <c r="U12" s="1098"/>
      <c r="V12" s="1095"/>
      <c r="X12" s="196"/>
    </row>
    <row r="13" spans="1:24" ht="15.75" customHeight="1" thickBot="1">
      <c r="A13" s="536" t="s">
        <v>169</v>
      </c>
      <c r="B13" s="538" t="s">
        <v>170</v>
      </c>
      <c r="C13" s="530">
        <v>2006</v>
      </c>
      <c r="D13" s="878" t="s">
        <v>171</v>
      </c>
      <c r="E13" s="346">
        <v>4.49</v>
      </c>
      <c r="F13" s="253">
        <v>3.97</v>
      </c>
      <c r="G13" s="565">
        <f t="shared" si="0"/>
        <v>61</v>
      </c>
      <c r="H13" s="243">
        <v>712</v>
      </c>
      <c r="I13" s="243">
        <v>728</v>
      </c>
      <c r="J13" s="256">
        <v>723</v>
      </c>
      <c r="K13" s="307">
        <v>59</v>
      </c>
      <c r="L13" s="243">
        <v>1074</v>
      </c>
      <c r="M13" s="243">
        <v>1042</v>
      </c>
      <c r="N13" s="256">
        <v>1044</v>
      </c>
      <c r="O13" s="307">
        <v>57</v>
      </c>
      <c r="P13" s="270">
        <v>59</v>
      </c>
      <c r="Q13" s="319">
        <f t="shared" si="1"/>
        <v>59</v>
      </c>
      <c r="R13" s="208">
        <f t="shared" si="2"/>
        <v>236</v>
      </c>
      <c r="S13" s="120">
        <f t="shared" si="3"/>
        <v>5</v>
      </c>
      <c r="T13" s="1096">
        <f>(R13+R14+R15+R16)</f>
        <v>869</v>
      </c>
      <c r="U13" s="1097">
        <f>(R13+R14+R15+R16)-MIN(R13,R14,R15,R16)</f>
        <v>673</v>
      </c>
      <c r="V13" s="1093">
        <f t="shared" ref="V13" si="4">RANK(U13,$U$9:$U$72)</f>
        <v>2</v>
      </c>
      <c r="X13" s="196"/>
    </row>
    <row r="14" spans="1:24" ht="15.75" customHeight="1" thickBot="1">
      <c r="A14" s="515" t="s">
        <v>172</v>
      </c>
      <c r="B14" s="494" t="s">
        <v>173</v>
      </c>
      <c r="C14" s="488">
        <v>2006</v>
      </c>
      <c r="D14" s="634" t="s">
        <v>171</v>
      </c>
      <c r="E14" s="346">
        <v>4.2</v>
      </c>
      <c r="F14" s="602">
        <v>3.56</v>
      </c>
      <c r="G14" s="565">
        <f t="shared" si="0"/>
        <v>65</v>
      </c>
      <c r="H14" s="244">
        <v>724</v>
      </c>
      <c r="I14" s="244">
        <v>730</v>
      </c>
      <c r="J14" s="198">
        <v>729</v>
      </c>
      <c r="K14" s="309">
        <v>61</v>
      </c>
      <c r="L14" s="244">
        <v>897</v>
      </c>
      <c r="M14" s="244">
        <v>896</v>
      </c>
      <c r="N14" s="198">
        <v>975</v>
      </c>
      <c r="O14" s="309">
        <v>47</v>
      </c>
      <c r="P14" s="271">
        <v>61</v>
      </c>
      <c r="Q14" s="316">
        <f t="shared" si="1"/>
        <v>61</v>
      </c>
      <c r="R14" s="208">
        <f t="shared" si="2"/>
        <v>234</v>
      </c>
      <c r="S14" s="120">
        <f t="shared" si="3"/>
        <v>6</v>
      </c>
      <c r="T14" s="1096"/>
      <c r="U14" s="1098"/>
      <c r="V14" s="1094"/>
      <c r="W14" s="82"/>
      <c r="X14" s="196"/>
    </row>
    <row r="15" spans="1:24" ht="15.75" customHeight="1" thickBot="1">
      <c r="A15" s="493" t="s">
        <v>174</v>
      </c>
      <c r="B15" s="538" t="s">
        <v>175</v>
      </c>
      <c r="C15" s="545">
        <v>2006</v>
      </c>
      <c r="D15" s="634" t="s">
        <v>171</v>
      </c>
      <c r="E15" s="346">
        <v>6.18</v>
      </c>
      <c r="F15" s="254">
        <v>5.55</v>
      </c>
      <c r="G15" s="565">
        <f t="shared" si="0"/>
        <v>44.999999999999993</v>
      </c>
      <c r="H15" s="244">
        <v>654</v>
      </c>
      <c r="I15" s="244">
        <v>699</v>
      </c>
      <c r="J15" s="198">
        <v>694</v>
      </c>
      <c r="K15" s="310">
        <v>53</v>
      </c>
      <c r="L15" s="244">
        <v>1003</v>
      </c>
      <c r="M15" s="244">
        <v>958</v>
      </c>
      <c r="N15" s="198">
        <v>1008</v>
      </c>
      <c r="O15" s="310">
        <v>50</v>
      </c>
      <c r="P15" s="271">
        <v>55</v>
      </c>
      <c r="Q15" s="317">
        <f t="shared" si="1"/>
        <v>55</v>
      </c>
      <c r="R15" s="208">
        <f t="shared" si="2"/>
        <v>203</v>
      </c>
      <c r="S15" s="120">
        <f t="shared" si="3"/>
        <v>20</v>
      </c>
      <c r="T15" s="1096"/>
      <c r="U15" s="1098"/>
      <c r="V15" s="1094"/>
      <c r="X15" s="196"/>
    </row>
    <row r="16" spans="1:24" ht="15.75" customHeight="1" thickBot="1">
      <c r="A16" s="520" t="s">
        <v>292</v>
      </c>
      <c r="B16" s="546" t="s">
        <v>176</v>
      </c>
      <c r="C16" s="521">
        <v>2007</v>
      </c>
      <c r="D16" s="879" t="s">
        <v>171</v>
      </c>
      <c r="E16" s="347">
        <v>5.51</v>
      </c>
      <c r="F16" s="601">
        <v>11</v>
      </c>
      <c r="G16" s="565">
        <f t="shared" si="0"/>
        <v>44.999999999999993</v>
      </c>
      <c r="H16" s="245">
        <v>704</v>
      </c>
      <c r="I16" s="245">
        <v>713</v>
      </c>
      <c r="J16" s="257">
        <v>725</v>
      </c>
      <c r="K16" s="311">
        <v>59</v>
      </c>
      <c r="L16" s="245">
        <v>982</v>
      </c>
      <c r="M16" s="245"/>
      <c r="N16" s="257">
        <v>919</v>
      </c>
      <c r="O16" s="311">
        <v>48</v>
      </c>
      <c r="P16" s="272">
        <v>44</v>
      </c>
      <c r="Q16" s="318">
        <f t="shared" si="1"/>
        <v>44</v>
      </c>
      <c r="R16" s="208">
        <f t="shared" si="2"/>
        <v>196</v>
      </c>
      <c r="S16" s="120">
        <f t="shared" si="3"/>
        <v>28</v>
      </c>
      <c r="T16" s="1096"/>
      <c r="U16" s="1098"/>
      <c r="V16" s="1095"/>
      <c r="X16" s="196"/>
    </row>
    <row r="17" spans="1:24" ht="15.75" customHeight="1" thickBot="1">
      <c r="A17" s="493" t="s">
        <v>177</v>
      </c>
      <c r="B17" s="664" t="s">
        <v>178</v>
      </c>
      <c r="C17" s="530">
        <v>2006</v>
      </c>
      <c r="D17" s="880" t="s">
        <v>51</v>
      </c>
      <c r="E17" s="348">
        <v>4.26</v>
      </c>
      <c r="F17" s="604">
        <v>6.61</v>
      </c>
      <c r="G17" s="565">
        <f t="shared" si="0"/>
        <v>58</v>
      </c>
      <c r="H17" s="243">
        <v>754</v>
      </c>
      <c r="I17" s="243">
        <v>760</v>
      </c>
      <c r="J17" s="256">
        <v>771</v>
      </c>
      <c r="K17" s="307">
        <v>69</v>
      </c>
      <c r="L17" s="243">
        <v>927</v>
      </c>
      <c r="M17" s="236">
        <v>1048</v>
      </c>
      <c r="N17" s="265">
        <v>965</v>
      </c>
      <c r="O17" s="305">
        <v>54</v>
      </c>
      <c r="P17" s="270">
        <v>46</v>
      </c>
      <c r="Q17" s="319">
        <f t="shared" si="1"/>
        <v>46</v>
      </c>
      <c r="R17" s="208">
        <f t="shared" si="2"/>
        <v>227</v>
      </c>
      <c r="S17" s="120">
        <f t="shared" si="3"/>
        <v>10</v>
      </c>
      <c r="T17" s="1096">
        <f>(R17+R18+R19+R20)</f>
        <v>867</v>
      </c>
      <c r="U17" s="1097">
        <f>(R17+R18+R19+R20)-MIN(R17,R18,R19,R20)</f>
        <v>668</v>
      </c>
      <c r="V17" s="1093">
        <f t="shared" ref="V17" si="5">RANK(U17,$U$9:$U$72)</f>
        <v>3</v>
      </c>
      <c r="X17" s="196"/>
    </row>
    <row r="18" spans="1:24" ht="15.75" customHeight="1" thickBot="1">
      <c r="A18" s="715" t="s">
        <v>179</v>
      </c>
      <c r="B18" s="546" t="s">
        <v>180</v>
      </c>
      <c r="C18" s="488">
        <v>2007</v>
      </c>
      <c r="D18" s="637" t="s">
        <v>51</v>
      </c>
      <c r="E18" s="349">
        <v>7.19</v>
      </c>
      <c r="F18" s="606">
        <v>6.4</v>
      </c>
      <c r="G18" s="565">
        <f t="shared" si="0"/>
        <v>36.999999999999993</v>
      </c>
      <c r="H18" s="244">
        <v>669</v>
      </c>
      <c r="I18" s="244"/>
      <c r="J18" s="198">
        <v>682</v>
      </c>
      <c r="K18" s="309">
        <v>51</v>
      </c>
      <c r="L18" s="244"/>
      <c r="M18" s="237">
        <v>938</v>
      </c>
      <c r="N18" s="177">
        <v>1023</v>
      </c>
      <c r="O18" s="306">
        <v>52</v>
      </c>
      <c r="P18" s="271">
        <v>59</v>
      </c>
      <c r="Q18" s="316">
        <f t="shared" si="1"/>
        <v>59</v>
      </c>
      <c r="R18" s="208">
        <f t="shared" si="2"/>
        <v>199</v>
      </c>
      <c r="S18" s="120">
        <f t="shared" si="3"/>
        <v>23</v>
      </c>
      <c r="T18" s="1096"/>
      <c r="U18" s="1098"/>
      <c r="V18" s="1094"/>
      <c r="X18" s="196"/>
    </row>
    <row r="19" spans="1:24" ht="15.75" customHeight="1" thickBot="1">
      <c r="A19" s="493" t="s">
        <v>181</v>
      </c>
      <c r="B19" s="494" t="s">
        <v>182</v>
      </c>
      <c r="C19" s="530">
        <v>2007</v>
      </c>
      <c r="D19" s="637" t="s">
        <v>51</v>
      </c>
      <c r="E19" s="349">
        <v>5.57</v>
      </c>
      <c r="F19" s="254">
        <v>5.64</v>
      </c>
      <c r="G19" s="565">
        <f t="shared" si="0"/>
        <v>44.999999999999993</v>
      </c>
      <c r="H19" s="244">
        <v>674</v>
      </c>
      <c r="I19" s="244">
        <v>711</v>
      </c>
      <c r="J19" s="198">
        <v>708</v>
      </c>
      <c r="K19" s="308">
        <v>57</v>
      </c>
      <c r="L19" s="244">
        <v>909</v>
      </c>
      <c r="M19" s="237">
        <v>919</v>
      </c>
      <c r="N19" s="177">
        <v>936</v>
      </c>
      <c r="O19" s="303">
        <v>43</v>
      </c>
      <c r="P19" s="271">
        <v>57</v>
      </c>
      <c r="Q19" s="316">
        <f t="shared" si="1"/>
        <v>57</v>
      </c>
      <c r="R19" s="208">
        <f t="shared" si="2"/>
        <v>202</v>
      </c>
      <c r="S19" s="120">
        <f t="shared" si="3"/>
        <v>22</v>
      </c>
      <c r="T19" s="1096"/>
      <c r="U19" s="1098"/>
      <c r="V19" s="1094"/>
      <c r="X19" s="196"/>
    </row>
    <row r="20" spans="1:24" ht="15.75" customHeight="1" thickBot="1">
      <c r="A20" s="539" t="s">
        <v>183</v>
      </c>
      <c r="B20" s="522" t="s">
        <v>184</v>
      </c>
      <c r="C20" s="521">
        <v>2007</v>
      </c>
      <c r="D20" s="637" t="s">
        <v>51</v>
      </c>
      <c r="E20" s="350">
        <v>4.29</v>
      </c>
      <c r="F20" s="601">
        <v>4.49</v>
      </c>
      <c r="G20" s="565">
        <f t="shared" si="0"/>
        <v>58</v>
      </c>
      <c r="H20" s="245">
        <v>690</v>
      </c>
      <c r="I20" s="246">
        <v>708</v>
      </c>
      <c r="J20" s="258">
        <v>720</v>
      </c>
      <c r="K20" s="309">
        <v>59</v>
      </c>
      <c r="L20" s="245">
        <v>1042</v>
      </c>
      <c r="M20" s="238">
        <v>1086</v>
      </c>
      <c r="N20" s="266">
        <v>1214</v>
      </c>
      <c r="O20" s="304">
        <v>71</v>
      </c>
      <c r="P20" s="272">
        <v>51</v>
      </c>
      <c r="Q20" s="316">
        <f t="shared" si="1"/>
        <v>51</v>
      </c>
      <c r="R20" s="208">
        <f t="shared" si="2"/>
        <v>239</v>
      </c>
      <c r="S20" s="120">
        <f t="shared" si="3"/>
        <v>4</v>
      </c>
      <c r="T20" s="1096"/>
      <c r="U20" s="1098"/>
      <c r="V20" s="1095"/>
      <c r="X20" s="196"/>
    </row>
    <row r="21" spans="1:24" ht="15.75" customHeight="1" thickBot="1">
      <c r="A21" s="558" t="s">
        <v>185</v>
      </c>
      <c r="B21" s="559" t="s">
        <v>186</v>
      </c>
      <c r="C21" s="529">
        <v>2007</v>
      </c>
      <c r="D21" s="880" t="s">
        <v>81</v>
      </c>
      <c r="E21" s="348">
        <v>5.4</v>
      </c>
      <c r="F21" s="360">
        <v>6.12</v>
      </c>
      <c r="G21" s="565">
        <f t="shared" si="0"/>
        <v>46.999999999999993</v>
      </c>
      <c r="H21" s="243"/>
      <c r="I21" s="236">
        <v>640</v>
      </c>
      <c r="J21" s="259">
        <v>695</v>
      </c>
      <c r="K21" s="312">
        <v>53</v>
      </c>
      <c r="L21" s="243">
        <v>823</v>
      </c>
      <c r="M21" s="236">
        <v>970</v>
      </c>
      <c r="N21" s="259">
        <v>934</v>
      </c>
      <c r="O21" s="300">
        <v>47</v>
      </c>
      <c r="P21" s="273">
        <v>50</v>
      </c>
      <c r="Q21" s="315">
        <f t="shared" si="1"/>
        <v>50</v>
      </c>
      <c r="R21" s="208">
        <f t="shared" si="2"/>
        <v>197</v>
      </c>
      <c r="S21" s="120">
        <f t="shared" si="3"/>
        <v>27</v>
      </c>
      <c r="T21" s="1096">
        <f>(R21+R22+R23+R24)</f>
        <v>719</v>
      </c>
      <c r="U21" s="1097">
        <f>(R21+R22+R23+R24)-MIN(R21,R22,R23,R24)</f>
        <v>552</v>
      </c>
      <c r="V21" s="1093">
        <f t="shared" ref="V21" si="6">RANK(U21,$U$9:$U$72)</f>
        <v>13</v>
      </c>
      <c r="X21" s="196"/>
    </row>
    <row r="22" spans="1:24" ht="15.75" customHeight="1" thickBot="1">
      <c r="A22" s="560" t="s">
        <v>187</v>
      </c>
      <c r="B22" s="561" t="s">
        <v>178</v>
      </c>
      <c r="C22" s="545">
        <v>2006</v>
      </c>
      <c r="D22" s="637" t="s">
        <v>81</v>
      </c>
      <c r="E22" s="349">
        <v>6.72</v>
      </c>
      <c r="F22" s="600">
        <v>7.57</v>
      </c>
      <c r="G22" s="565">
        <f t="shared" si="0"/>
        <v>32.999999999999986</v>
      </c>
      <c r="H22" s="244">
        <v>646</v>
      </c>
      <c r="I22" s="237"/>
      <c r="J22" s="260">
        <v>666</v>
      </c>
      <c r="K22" s="308">
        <v>47</v>
      </c>
      <c r="L22" s="244">
        <v>854</v>
      </c>
      <c r="M22" s="237">
        <v>904</v>
      </c>
      <c r="N22" s="260">
        <v>924</v>
      </c>
      <c r="O22" s="306">
        <v>42</v>
      </c>
      <c r="P22" s="274">
        <v>45</v>
      </c>
      <c r="Q22" s="316">
        <f t="shared" si="1"/>
        <v>45</v>
      </c>
      <c r="R22" s="208">
        <f t="shared" si="2"/>
        <v>167</v>
      </c>
      <c r="S22" s="120">
        <f t="shared" si="3"/>
        <v>54</v>
      </c>
      <c r="T22" s="1096"/>
      <c r="U22" s="1098"/>
      <c r="V22" s="1094"/>
      <c r="X22" s="196"/>
    </row>
    <row r="23" spans="1:24" ht="15.75" customHeight="1" thickBot="1">
      <c r="A23" s="560" t="s">
        <v>188</v>
      </c>
      <c r="B23" s="562" t="s">
        <v>189</v>
      </c>
      <c r="C23" s="545">
        <v>2008</v>
      </c>
      <c r="D23" s="637" t="s">
        <v>81</v>
      </c>
      <c r="E23" s="349">
        <v>6.28</v>
      </c>
      <c r="F23" s="254">
        <v>6.31</v>
      </c>
      <c r="G23" s="565">
        <f t="shared" si="0"/>
        <v>37.999999999999986</v>
      </c>
      <c r="H23" s="244">
        <v>670</v>
      </c>
      <c r="I23" s="237">
        <v>686</v>
      </c>
      <c r="J23" s="260">
        <v>696</v>
      </c>
      <c r="K23" s="308">
        <v>53</v>
      </c>
      <c r="L23" s="244">
        <v>828</v>
      </c>
      <c r="M23" s="237"/>
      <c r="N23" s="260">
        <v>863</v>
      </c>
      <c r="O23" s="306">
        <v>36</v>
      </c>
      <c r="P23" s="274">
        <v>45</v>
      </c>
      <c r="Q23" s="317">
        <f t="shared" si="1"/>
        <v>45</v>
      </c>
      <c r="R23" s="208">
        <f t="shared" si="2"/>
        <v>172</v>
      </c>
      <c r="S23" s="120">
        <f t="shared" si="3"/>
        <v>49</v>
      </c>
      <c r="T23" s="1096"/>
      <c r="U23" s="1098"/>
      <c r="V23" s="1094"/>
      <c r="X23" s="196"/>
    </row>
    <row r="24" spans="1:24" ht="15.75" customHeight="1" thickBot="1">
      <c r="A24" s="563" t="s">
        <v>190</v>
      </c>
      <c r="B24" s="564" t="s">
        <v>191</v>
      </c>
      <c r="C24" s="521">
        <v>2007</v>
      </c>
      <c r="D24" s="639" t="s">
        <v>81</v>
      </c>
      <c r="E24" s="351">
        <v>8.6199999999999992</v>
      </c>
      <c r="F24" s="601">
        <v>5.88</v>
      </c>
      <c r="G24" s="565">
        <f t="shared" si="0"/>
        <v>41.999999999999993</v>
      </c>
      <c r="H24" s="245">
        <v>700</v>
      </c>
      <c r="I24" s="238">
        <v>714</v>
      </c>
      <c r="J24" s="261">
        <v>715</v>
      </c>
      <c r="K24" s="309">
        <v>57</v>
      </c>
      <c r="L24" s="245">
        <v>852</v>
      </c>
      <c r="M24" s="238">
        <v>863</v>
      </c>
      <c r="N24" s="261">
        <v>845</v>
      </c>
      <c r="O24" s="303">
        <v>36</v>
      </c>
      <c r="P24" s="275">
        <v>48</v>
      </c>
      <c r="Q24" s="318">
        <f t="shared" si="1"/>
        <v>48</v>
      </c>
      <c r="R24" s="208">
        <f t="shared" si="2"/>
        <v>183</v>
      </c>
      <c r="S24" s="120">
        <f t="shared" si="3"/>
        <v>42</v>
      </c>
      <c r="T24" s="1096"/>
      <c r="U24" s="1098"/>
      <c r="V24" s="1095"/>
      <c r="X24" s="196"/>
    </row>
    <row r="25" spans="1:24" ht="15.75" customHeight="1" thickBot="1">
      <c r="A25" s="547" t="s">
        <v>192</v>
      </c>
      <c r="B25" s="548" t="s">
        <v>193</v>
      </c>
      <c r="C25" s="549">
        <v>2005</v>
      </c>
      <c r="D25" s="642" t="s">
        <v>133</v>
      </c>
      <c r="E25" s="352">
        <v>4.0999999999999996</v>
      </c>
      <c r="F25" s="360">
        <v>4.71</v>
      </c>
      <c r="G25" s="565">
        <f t="shared" si="0"/>
        <v>59.999999999999993</v>
      </c>
      <c r="H25" s="243">
        <v>711</v>
      </c>
      <c r="I25" s="236"/>
      <c r="J25" s="259">
        <v>762</v>
      </c>
      <c r="K25" s="307">
        <v>67</v>
      </c>
      <c r="L25" s="243">
        <v>663</v>
      </c>
      <c r="M25" s="236">
        <v>818</v>
      </c>
      <c r="N25" s="259">
        <v>871</v>
      </c>
      <c r="O25" s="300">
        <v>37</v>
      </c>
      <c r="P25" s="273">
        <v>50</v>
      </c>
      <c r="Q25" s="315">
        <f t="shared" si="1"/>
        <v>50</v>
      </c>
      <c r="R25" s="208">
        <f t="shared" si="2"/>
        <v>214</v>
      </c>
      <c r="S25" s="120">
        <f t="shared" si="3"/>
        <v>14</v>
      </c>
      <c r="T25" s="1096">
        <f>(R25+R26+R27+R28)</f>
        <v>759</v>
      </c>
      <c r="U25" s="1097">
        <f>(R25+R26+R27+R28)-MIN(R25,R26,R27,R28)</f>
        <v>595</v>
      </c>
      <c r="V25" s="1093">
        <f t="shared" ref="V25" si="7">RANK(U25,$U$9:$U$72)</f>
        <v>9</v>
      </c>
      <c r="X25" s="196"/>
    </row>
    <row r="26" spans="1:24" ht="15.75" customHeight="1" thickBot="1">
      <c r="A26" s="502" t="s">
        <v>194</v>
      </c>
      <c r="B26" s="484" t="s">
        <v>195</v>
      </c>
      <c r="C26" s="535">
        <v>2005</v>
      </c>
      <c r="D26" s="532" t="s">
        <v>133</v>
      </c>
      <c r="E26" s="353">
        <v>4.13</v>
      </c>
      <c r="F26" s="254">
        <v>3.55</v>
      </c>
      <c r="G26" s="565">
        <f t="shared" si="0"/>
        <v>65</v>
      </c>
      <c r="H26" s="244">
        <v>647</v>
      </c>
      <c r="I26" s="237">
        <v>670</v>
      </c>
      <c r="J26" s="260">
        <v>693</v>
      </c>
      <c r="K26" s="309">
        <v>53</v>
      </c>
      <c r="L26" s="244">
        <v>712</v>
      </c>
      <c r="M26" s="237">
        <v>821</v>
      </c>
      <c r="N26" s="260">
        <v>852</v>
      </c>
      <c r="O26" s="301">
        <v>35</v>
      </c>
      <c r="P26" s="274">
        <v>60</v>
      </c>
      <c r="Q26" s="316">
        <f t="shared" si="1"/>
        <v>60</v>
      </c>
      <c r="R26" s="208">
        <f t="shared" si="2"/>
        <v>213</v>
      </c>
      <c r="S26" s="120">
        <f t="shared" si="3"/>
        <v>15</v>
      </c>
      <c r="T26" s="1096"/>
      <c r="U26" s="1098"/>
      <c r="V26" s="1094"/>
      <c r="X26" s="196"/>
    </row>
    <row r="27" spans="1:24" ht="15.75" customHeight="1" thickBot="1">
      <c r="A27" s="483" t="s">
        <v>196</v>
      </c>
      <c r="B27" s="484" t="s">
        <v>197</v>
      </c>
      <c r="C27" s="535">
        <v>2007</v>
      </c>
      <c r="D27" s="532" t="s">
        <v>133</v>
      </c>
      <c r="E27" s="353">
        <v>5.6</v>
      </c>
      <c r="F27" s="602">
        <v>5.16</v>
      </c>
      <c r="G27" s="565">
        <f t="shared" si="0"/>
        <v>48.999999999999993</v>
      </c>
      <c r="H27" s="244">
        <v>599</v>
      </c>
      <c r="I27" s="237">
        <v>608</v>
      </c>
      <c r="J27" s="260">
        <v>638</v>
      </c>
      <c r="K27" s="310">
        <v>41</v>
      </c>
      <c r="L27" s="244">
        <v>813</v>
      </c>
      <c r="M27" s="237">
        <v>818</v>
      </c>
      <c r="N27" s="260">
        <v>698</v>
      </c>
      <c r="O27" s="314">
        <v>31</v>
      </c>
      <c r="P27" s="274">
        <v>47</v>
      </c>
      <c r="Q27" s="317">
        <f t="shared" si="1"/>
        <v>47</v>
      </c>
      <c r="R27" s="208">
        <f t="shared" si="2"/>
        <v>168</v>
      </c>
      <c r="S27" s="120">
        <f t="shared" si="3"/>
        <v>52</v>
      </c>
      <c r="T27" s="1096"/>
      <c r="U27" s="1098"/>
      <c r="V27" s="1094"/>
      <c r="X27" s="196"/>
    </row>
    <row r="28" spans="1:24" ht="15.75" customHeight="1" thickBot="1">
      <c r="A28" s="526" t="s">
        <v>198</v>
      </c>
      <c r="B28" s="527" t="s">
        <v>199</v>
      </c>
      <c r="C28" s="550">
        <v>2007</v>
      </c>
      <c r="D28" s="532" t="s">
        <v>133</v>
      </c>
      <c r="E28" s="354">
        <v>5.76</v>
      </c>
      <c r="F28" s="599">
        <v>11</v>
      </c>
      <c r="G28" s="565">
        <f t="shared" si="0"/>
        <v>42.999999999999986</v>
      </c>
      <c r="H28" s="284"/>
      <c r="I28" s="285">
        <v>570</v>
      </c>
      <c r="J28" s="286">
        <v>599</v>
      </c>
      <c r="K28" s="311">
        <v>33</v>
      </c>
      <c r="L28" s="284"/>
      <c r="M28" s="287">
        <v>760</v>
      </c>
      <c r="N28" s="262">
        <v>840</v>
      </c>
      <c r="O28" s="304">
        <v>34</v>
      </c>
      <c r="P28" s="276">
        <v>54</v>
      </c>
      <c r="Q28" s="318">
        <f t="shared" si="1"/>
        <v>54</v>
      </c>
      <c r="R28" s="208">
        <f t="shared" si="2"/>
        <v>164</v>
      </c>
      <c r="S28" s="120">
        <f t="shared" si="3"/>
        <v>55</v>
      </c>
      <c r="T28" s="1096"/>
      <c r="U28" s="1098"/>
      <c r="V28" s="1095"/>
      <c r="X28" s="196"/>
    </row>
    <row r="29" spans="1:24" ht="15.75" customHeight="1" thickBot="1">
      <c r="A29" s="515" t="s">
        <v>267</v>
      </c>
      <c r="B29" s="566" t="s">
        <v>251</v>
      </c>
      <c r="C29" s="590">
        <v>2005</v>
      </c>
      <c r="D29" s="883" t="s">
        <v>268</v>
      </c>
      <c r="E29" s="344">
        <v>3.94</v>
      </c>
      <c r="F29" s="253">
        <v>4.67</v>
      </c>
      <c r="G29" s="565">
        <f t="shared" si="0"/>
        <v>61</v>
      </c>
      <c r="H29" s="244"/>
      <c r="I29" s="282">
        <v>662</v>
      </c>
      <c r="J29" s="283">
        <v>698</v>
      </c>
      <c r="K29" s="307">
        <v>53</v>
      </c>
      <c r="L29" s="244">
        <v>842</v>
      </c>
      <c r="M29" s="237">
        <v>805</v>
      </c>
      <c r="N29" s="263">
        <v>604</v>
      </c>
      <c r="O29" s="300">
        <v>34</v>
      </c>
      <c r="P29" s="277">
        <v>51</v>
      </c>
      <c r="Q29" s="315">
        <f t="shared" si="1"/>
        <v>51</v>
      </c>
      <c r="R29" s="208">
        <f t="shared" si="2"/>
        <v>199</v>
      </c>
      <c r="S29" s="120">
        <f t="shared" si="3"/>
        <v>23</v>
      </c>
      <c r="T29" s="1096">
        <f>(R29+R30+R31+R32)</f>
        <v>740</v>
      </c>
      <c r="U29" s="1097">
        <f>(R29+R30+R31+R32)-MIN(R29,R30,R31,R32)</f>
        <v>562</v>
      </c>
      <c r="V29" s="1093">
        <f t="shared" ref="V29" si="8">RANK(U29,$U$9:$U$72)</f>
        <v>11</v>
      </c>
      <c r="X29" s="196"/>
    </row>
    <row r="30" spans="1:24" ht="15.75" customHeight="1" thickBot="1">
      <c r="A30" s="493" t="s">
        <v>269</v>
      </c>
      <c r="B30" s="494" t="s">
        <v>244</v>
      </c>
      <c r="C30" s="488">
        <v>2006</v>
      </c>
      <c r="D30" s="637" t="s">
        <v>268</v>
      </c>
      <c r="E30" s="343">
        <v>4.25</v>
      </c>
      <c r="F30" s="602">
        <v>4.4000000000000004</v>
      </c>
      <c r="G30" s="565">
        <f t="shared" si="0"/>
        <v>58</v>
      </c>
      <c r="H30" s="244">
        <v>685</v>
      </c>
      <c r="I30" s="237">
        <v>680</v>
      </c>
      <c r="J30" s="177">
        <v>694</v>
      </c>
      <c r="K30" s="309">
        <v>53</v>
      </c>
      <c r="L30" s="244">
        <v>835</v>
      </c>
      <c r="M30" s="237">
        <v>765</v>
      </c>
      <c r="N30" s="177">
        <v>796</v>
      </c>
      <c r="O30" s="306">
        <v>33</v>
      </c>
      <c r="P30" s="271">
        <v>38</v>
      </c>
      <c r="Q30" s="321">
        <f t="shared" si="1"/>
        <v>38</v>
      </c>
      <c r="R30" s="208">
        <f t="shared" si="2"/>
        <v>182</v>
      </c>
      <c r="S30" s="120">
        <f t="shared" si="3"/>
        <v>43</v>
      </c>
      <c r="T30" s="1096"/>
      <c r="U30" s="1098"/>
      <c r="V30" s="1094"/>
      <c r="X30" s="196"/>
    </row>
    <row r="31" spans="1:24" ht="15.75" customHeight="1" thickBot="1">
      <c r="A31" s="493" t="s">
        <v>270</v>
      </c>
      <c r="B31" s="494" t="s">
        <v>197</v>
      </c>
      <c r="C31" s="488">
        <v>2006</v>
      </c>
      <c r="D31" s="639" t="s">
        <v>268</v>
      </c>
      <c r="E31" s="343">
        <v>5.12</v>
      </c>
      <c r="F31" s="600">
        <v>7.18</v>
      </c>
      <c r="G31" s="565">
        <f t="shared" si="0"/>
        <v>48.999999999999993</v>
      </c>
      <c r="H31" s="244"/>
      <c r="I31" s="237">
        <v>569</v>
      </c>
      <c r="J31" s="177">
        <v>614</v>
      </c>
      <c r="K31" s="308">
        <v>37</v>
      </c>
      <c r="L31" s="244">
        <v>805</v>
      </c>
      <c r="M31" s="237">
        <v>944</v>
      </c>
      <c r="N31" s="177">
        <v>906</v>
      </c>
      <c r="O31" s="303">
        <v>44</v>
      </c>
      <c r="P31" s="271">
        <v>48</v>
      </c>
      <c r="Q31" s="316">
        <f t="shared" si="1"/>
        <v>48</v>
      </c>
      <c r="R31" s="208">
        <f t="shared" si="2"/>
        <v>178</v>
      </c>
      <c r="S31" s="120">
        <f t="shared" si="3"/>
        <v>46</v>
      </c>
      <c r="T31" s="1096"/>
      <c r="U31" s="1098"/>
      <c r="V31" s="1094"/>
      <c r="X31" s="196"/>
    </row>
    <row r="32" spans="1:24" ht="15.75" customHeight="1" thickBot="1">
      <c r="A32" s="539" t="s">
        <v>271</v>
      </c>
      <c r="B32" s="595" t="s">
        <v>260</v>
      </c>
      <c r="C32" s="594">
        <v>2006</v>
      </c>
      <c r="D32" s="645" t="s">
        <v>268</v>
      </c>
      <c r="E32" s="355">
        <v>5.34</v>
      </c>
      <c r="F32" s="599">
        <v>5.41</v>
      </c>
      <c r="G32" s="565">
        <f t="shared" si="0"/>
        <v>46.999999999999993</v>
      </c>
      <c r="H32" s="245">
        <v>664</v>
      </c>
      <c r="I32" s="238">
        <v>661</v>
      </c>
      <c r="J32" s="264">
        <v>688</v>
      </c>
      <c r="K32" s="309">
        <v>51</v>
      </c>
      <c r="L32" s="245">
        <v>784</v>
      </c>
      <c r="M32" s="238">
        <v>832</v>
      </c>
      <c r="N32" s="264">
        <v>859</v>
      </c>
      <c r="O32" s="304">
        <v>35</v>
      </c>
      <c r="P32" s="278">
        <v>48</v>
      </c>
      <c r="Q32" s="320">
        <f t="shared" si="1"/>
        <v>48</v>
      </c>
      <c r="R32" s="252">
        <f t="shared" si="2"/>
        <v>181</v>
      </c>
      <c r="S32" s="120">
        <f t="shared" si="3"/>
        <v>45</v>
      </c>
      <c r="T32" s="1096"/>
      <c r="U32" s="1098"/>
      <c r="V32" s="1095"/>
      <c r="X32" s="196"/>
    </row>
    <row r="33" spans="1:24" ht="15.75" customHeight="1" thickBot="1">
      <c r="A33" s="19" t="s">
        <v>208</v>
      </c>
      <c r="B33" s="738" t="s">
        <v>180</v>
      </c>
      <c r="C33" s="58">
        <v>2006</v>
      </c>
      <c r="D33" s="638" t="s">
        <v>65</v>
      </c>
      <c r="E33" s="356">
        <v>5.83</v>
      </c>
      <c r="F33" s="253">
        <v>5.94</v>
      </c>
      <c r="G33" s="565">
        <f t="shared" si="0"/>
        <v>41.999999999999993</v>
      </c>
      <c r="H33" s="243">
        <v>636</v>
      </c>
      <c r="I33" s="236">
        <v>651</v>
      </c>
      <c r="J33" s="265">
        <v>667</v>
      </c>
      <c r="K33" s="307">
        <v>47</v>
      </c>
      <c r="L33" s="243">
        <v>945</v>
      </c>
      <c r="M33" s="236">
        <v>916</v>
      </c>
      <c r="N33" s="265">
        <v>893</v>
      </c>
      <c r="O33" s="300">
        <v>44</v>
      </c>
      <c r="P33" s="270">
        <v>52</v>
      </c>
      <c r="Q33" s="315">
        <f t="shared" si="1"/>
        <v>52</v>
      </c>
      <c r="R33" s="208">
        <f t="shared" si="2"/>
        <v>185</v>
      </c>
      <c r="S33" s="120">
        <f t="shared" si="3"/>
        <v>36</v>
      </c>
      <c r="T33" s="1096">
        <f>(R33+R34+R35+R36)</f>
        <v>825</v>
      </c>
      <c r="U33" s="1097">
        <f>(R33+R34+R35+R36)-MIN(R33,R34,R35,R36)</f>
        <v>641</v>
      </c>
      <c r="V33" s="1093">
        <f t="shared" ref="V33" si="9">RANK(U33,$U$9:$U$72)</f>
        <v>5</v>
      </c>
      <c r="X33" s="196"/>
    </row>
    <row r="34" spans="1:24" ht="15.75" customHeight="1" thickBot="1">
      <c r="A34" s="27" t="s">
        <v>209</v>
      </c>
      <c r="B34" s="28" t="s">
        <v>191</v>
      </c>
      <c r="C34" s="25">
        <v>2005</v>
      </c>
      <c r="D34" s="637" t="s">
        <v>65</v>
      </c>
      <c r="E34" s="356">
        <v>4.62</v>
      </c>
      <c r="F34" s="602">
        <v>4.7</v>
      </c>
      <c r="G34" s="565">
        <f t="shared" si="0"/>
        <v>53.999999999999993</v>
      </c>
      <c r="H34" s="244">
        <v>699</v>
      </c>
      <c r="I34" s="237">
        <v>713</v>
      </c>
      <c r="J34" s="177">
        <v>711</v>
      </c>
      <c r="K34" s="308">
        <v>57</v>
      </c>
      <c r="L34" s="244">
        <v>965</v>
      </c>
      <c r="M34" s="237">
        <v>997</v>
      </c>
      <c r="N34" s="177">
        <v>1047</v>
      </c>
      <c r="O34" s="306">
        <v>54</v>
      </c>
      <c r="P34" s="271">
        <v>62</v>
      </c>
      <c r="Q34" s="316">
        <f t="shared" si="1"/>
        <v>62</v>
      </c>
      <c r="R34" s="208">
        <f t="shared" si="2"/>
        <v>227</v>
      </c>
      <c r="S34" s="120">
        <f t="shared" si="3"/>
        <v>10</v>
      </c>
      <c r="T34" s="1096"/>
      <c r="U34" s="1098"/>
      <c r="V34" s="1094"/>
      <c r="X34" s="196"/>
    </row>
    <row r="35" spans="1:24" ht="15.75" customHeight="1" thickBot="1">
      <c r="A35" s="27" t="s">
        <v>210</v>
      </c>
      <c r="B35" s="28" t="s">
        <v>211</v>
      </c>
      <c r="C35" s="25">
        <v>2006</v>
      </c>
      <c r="D35" s="637" t="s">
        <v>65</v>
      </c>
      <c r="E35" s="356">
        <v>3.89</v>
      </c>
      <c r="F35" s="600">
        <v>4.01</v>
      </c>
      <c r="G35" s="565">
        <f t="shared" si="0"/>
        <v>61.999999999999993</v>
      </c>
      <c r="H35" s="244">
        <v>709</v>
      </c>
      <c r="I35" s="237">
        <v>708</v>
      </c>
      <c r="J35" s="177">
        <v>706</v>
      </c>
      <c r="K35" s="309">
        <v>55</v>
      </c>
      <c r="L35" s="244">
        <v>1041</v>
      </c>
      <c r="M35" s="237">
        <v>1037</v>
      </c>
      <c r="N35" s="177">
        <v>1025</v>
      </c>
      <c r="O35" s="303">
        <v>54</v>
      </c>
      <c r="P35" s="271">
        <v>58</v>
      </c>
      <c r="Q35" s="316">
        <f t="shared" si="1"/>
        <v>58</v>
      </c>
      <c r="R35" s="208">
        <f t="shared" si="2"/>
        <v>229</v>
      </c>
      <c r="S35" s="120">
        <f t="shared" si="3"/>
        <v>9</v>
      </c>
      <c r="T35" s="1096"/>
      <c r="U35" s="1098"/>
      <c r="V35" s="1094"/>
      <c r="X35" s="196"/>
    </row>
    <row r="36" spans="1:24" ht="15.75" customHeight="1" thickBot="1">
      <c r="A36" s="57" t="s">
        <v>212</v>
      </c>
      <c r="B36" s="56" t="s">
        <v>213</v>
      </c>
      <c r="C36" s="55">
        <v>2006</v>
      </c>
      <c r="D36" s="645" t="s">
        <v>65</v>
      </c>
      <c r="E36" s="357">
        <v>5.54</v>
      </c>
      <c r="F36" s="599">
        <v>6.13</v>
      </c>
      <c r="G36" s="565">
        <f t="shared" si="0"/>
        <v>44.999999999999993</v>
      </c>
      <c r="H36" s="245">
        <v>682</v>
      </c>
      <c r="I36" s="238">
        <v>699</v>
      </c>
      <c r="J36" s="266">
        <v>702</v>
      </c>
      <c r="K36" s="311">
        <v>55</v>
      </c>
      <c r="L36" s="245">
        <v>735</v>
      </c>
      <c r="M36" s="238">
        <v>783</v>
      </c>
      <c r="N36" s="266">
        <v>717</v>
      </c>
      <c r="O36" s="304">
        <v>28</v>
      </c>
      <c r="P36" s="272">
        <v>56</v>
      </c>
      <c r="Q36" s="320">
        <f t="shared" si="1"/>
        <v>56</v>
      </c>
      <c r="R36" s="208">
        <f t="shared" si="2"/>
        <v>184</v>
      </c>
      <c r="S36" s="120">
        <f t="shared" si="3"/>
        <v>39</v>
      </c>
      <c r="T36" s="1096"/>
      <c r="U36" s="1098"/>
      <c r="V36" s="1095"/>
      <c r="X36" s="196"/>
    </row>
    <row r="37" spans="1:24" ht="15.75" customHeight="1" thickBot="1">
      <c r="A37" s="1232" t="s">
        <v>214</v>
      </c>
      <c r="B37" s="1233" t="s">
        <v>180</v>
      </c>
      <c r="C37" s="1221">
        <v>2005</v>
      </c>
      <c r="D37" s="1210" t="s">
        <v>215</v>
      </c>
      <c r="E37" s="1240">
        <v>5.33</v>
      </c>
      <c r="F37" s="1241">
        <v>4.53</v>
      </c>
      <c r="G37" s="1242">
        <f t="shared" si="0"/>
        <v>54.999999999999993</v>
      </c>
      <c r="H37" s="1243"/>
      <c r="I37" s="1155">
        <v>636</v>
      </c>
      <c r="J37" s="1244">
        <v>648</v>
      </c>
      <c r="K37" s="1245">
        <v>43</v>
      </c>
      <c r="L37" s="1243">
        <v>788</v>
      </c>
      <c r="M37" s="1155">
        <v>898</v>
      </c>
      <c r="N37" s="1244">
        <v>898</v>
      </c>
      <c r="O37" s="1246">
        <v>39</v>
      </c>
      <c r="P37" s="1158">
        <v>47</v>
      </c>
      <c r="Q37" s="1247">
        <f t="shared" si="1"/>
        <v>47</v>
      </c>
      <c r="R37" s="1248">
        <f t="shared" si="2"/>
        <v>184</v>
      </c>
      <c r="S37" s="1163">
        <f t="shared" si="3"/>
        <v>39</v>
      </c>
      <c r="T37" s="1249">
        <f>(R37+R38+R39+R40)</f>
        <v>708</v>
      </c>
      <c r="U37" s="1250">
        <f>(R37+R38+R39+R40)-MIN(R37,R38,R39,R40)</f>
        <v>552</v>
      </c>
      <c r="V37" s="1251">
        <f t="shared" ref="V37" si="10">RANK(U37,$U$9:$U$72)</f>
        <v>13</v>
      </c>
      <c r="X37" s="196"/>
    </row>
    <row r="38" spans="1:24" ht="15.75" customHeight="1" thickBot="1">
      <c r="A38" s="1252" t="s">
        <v>216</v>
      </c>
      <c r="B38" s="1253" t="s">
        <v>167</v>
      </c>
      <c r="C38" s="1254">
        <v>2005</v>
      </c>
      <c r="D38" s="1210" t="s">
        <v>215</v>
      </c>
      <c r="E38" s="1204">
        <v>4.76</v>
      </c>
      <c r="F38" s="1255">
        <v>4.79</v>
      </c>
      <c r="G38" s="1242">
        <f t="shared" si="0"/>
        <v>52.999999999999986</v>
      </c>
      <c r="H38" s="1224">
        <v>625</v>
      </c>
      <c r="I38" s="1219">
        <v>652</v>
      </c>
      <c r="J38" s="1214">
        <v>678</v>
      </c>
      <c r="K38" s="1256">
        <v>49</v>
      </c>
      <c r="L38" s="1224">
        <v>875</v>
      </c>
      <c r="M38" s="1219">
        <v>805</v>
      </c>
      <c r="N38" s="1214">
        <v>882</v>
      </c>
      <c r="O38" s="1231">
        <v>38</v>
      </c>
      <c r="P38" s="1168">
        <v>50</v>
      </c>
      <c r="Q38" s="1237">
        <f t="shared" si="1"/>
        <v>50</v>
      </c>
      <c r="R38" s="1248">
        <f t="shared" si="2"/>
        <v>190</v>
      </c>
      <c r="S38" s="1163">
        <f t="shared" si="3"/>
        <v>33</v>
      </c>
      <c r="T38" s="1249"/>
      <c r="U38" s="1257"/>
      <c r="V38" s="1258"/>
      <c r="X38" s="196"/>
    </row>
    <row r="39" spans="1:24" ht="15.75" customHeight="1" thickBot="1">
      <c r="A39" s="1259" t="s">
        <v>217</v>
      </c>
      <c r="B39" s="1260" t="s">
        <v>207</v>
      </c>
      <c r="C39" s="1261">
        <v>2006</v>
      </c>
      <c r="D39" s="1210" t="s">
        <v>215</v>
      </c>
      <c r="E39" s="1204">
        <v>6.49</v>
      </c>
      <c r="F39" s="1211">
        <v>7.24</v>
      </c>
      <c r="G39" s="1242">
        <f t="shared" si="0"/>
        <v>36</v>
      </c>
      <c r="H39" s="1224">
        <v>599</v>
      </c>
      <c r="I39" s="1219">
        <v>630</v>
      </c>
      <c r="J39" s="1214">
        <v>646</v>
      </c>
      <c r="K39" s="1262">
        <v>43</v>
      </c>
      <c r="L39" s="1224">
        <v>680</v>
      </c>
      <c r="M39" s="1219">
        <v>585</v>
      </c>
      <c r="N39" s="1214">
        <v>772</v>
      </c>
      <c r="O39" s="1231">
        <v>27</v>
      </c>
      <c r="P39" s="1168">
        <v>50</v>
      </c>
      <c r="Q39" s="1239">
        <f t="shared" si="1"/>
        <v>50</v>
      </c>
      <c r="R39" s="1248">
        <f t="shared" si="2"/>
        <v>156</v>
      </c>
      <c r="S39" s="1163">
        <f t="shared" si="3"/>
        <v>58</v>
      </c>
      <c r="T39" s="1249"/>
      <c r="U39" s="1257"/>
      <c r="V39" s="1258"/>
      <c r="X39" s="196"/>
    </row>
    <row r="40" spans="1:24" ht="15.75" customHeight="1" thickBot="1">
      <c r="A40" s="1263" t="s">
        <v>218</v>
      </c>
      <c r="B40" s="1264" t="s">
        <v>182</v>
      </c>
      <c r="C40" s="1265">
        <v>2006</v>
      </c>
      <c r="D40" s="1210" t="s">
        <v>215</v>
      </c>
      <c r="E40" s="1266">
        <v>9.09</v>
      </c>
      <c r="F40" s="1267">
        <v>6.15</v>
      </c>
      <c r="G40" s="1242">
        <f t="shared" si="0"/>
        <v>38.999999999999993</v>
      </c>
      <c r="H40" s="1268">
        <v>665</v>
      </c>
      <c r="I40" s="1182">
        <v>667</v>
      </c>
      <c r="J40" s="1269">
        <v>712</v>
      </c>
      <c r="K40" s="1270">
        <v>57</v>
      </c>
      <c r="L40" s="1268">
        <v>501</v>
      </c>
      <c r="M40" s="1182">
        <v>743</v>
      </c>
      <c r="N40" s="1269">
        <v>797</v>
      </c>
      <c r="O40" s="1230">
        <v>29</v>
      </c>
      <c r="P40" s="1185">
        <v>53</v>
      </c>
      <c r="Q40" s="1271">
        <f t="shared" si="1"/>
        <v>53</v>
      </c>
      <c r="R40" s="1248">
        <f t="shared" si="2"/>
        <v>178</v>
      </c>
      <c r="S40" s="1163">
        <f t="shared" si="3"/>
        <v>46</v>
      </c>
      <c r="T40" s="1249"/>
      <c r="U40" s="1257"/>
      <c r="V40" s="1272"/>
      <c r="X40" s="196"/>
    </row>
    <row r="41" spans="1:24" ht="15.75" customHeight="1" thickBot="1">
      <c r="A41" s="483" t="s">
        <v>219</v>
      </c>
      <c r="B41" s="484" t="s">
        <v>163</v>
      </c>
      <c r="C41" s="535">
        <v>2005</v>
      </c>
      <c r="D41" s="642" t="s">
        <v>116</v>
      </c>
      <c r="E41" s="359">
        <v>3.87</v>
      </c>
      <c r="F41" s="360">
        <v>3.68</v>
      </c>
      <c r="G41" s="565">
        <f t="shared" si="0"/>
        <v>63.999999999999993</v>
      </c>
      <c r="H41" s="243">
        <v>749</v>
      </c>
      <c r="I41" s="236">
        <v>763</v>
      </c>
      <c r="J41" s="265">
        <v>745</v>
      </c>
      <c r="K41" s="312">
        <v>67</v>
      </c>
      <c r="L41" s="243">
        <v>811</v>
      </c>
      <c r="M41" s="236">
        <v>1090</v>
      </c>
      <c r="N41" s="265">
        <v>1137</v>
      </c>
      <c r="O41" s="300">
        <v>63</v>
      </c>
      <c r="P41" s="270">
        <v>55</v>
      </c>
      <c r="Q41" s="315">
        <f t="shared" si="1"/>
        <v>55</v>
      </c>
      <c r="R41" s="208">
        <f t="shared" ref="R41:R72" si="11">(G41+K41+O41+Q41)</f>
        <v>249</v>
      </c>
      <c r="S41" s="120">
        <f t="shared" si="3"/>
        <v>2</v>
      </c>
      <c r="T41" s="1096">
        <f>(R41+R42+R43+R44)</f>
        <v>858</v>
      </c>
      <c r="U41" s="1097">
        <f>(R41+R42+R43+R44)-MIN(R41,R42,R43,R44)</f>
        <v>660</v>
      </c>
      <c r="V41" s="1093">
        <f t="shared" ref="V41" si="12">RANK(U41,$U$9:$U$72)</f>
        <v>4</v>
      </c>
      <c r="X41" s="196"/>
    </row>
    <row r="42" spans="1:24" ht="15.75" customHeight="1" thickBot="1">
      <c r="A42" s="483" t="s">
        <v>220</v>
      </c>
      <c r="B42" s="484" t="s">
        <v>293</v>
      </c>
      <c r="C42" s="573">
        <v>2004</v>
      </c>
      <c r="D42" s="532" t="s">
        <v>116</v>
      </c>
      <c r="E42" s="353">
        <v>4.13</v>
      </c>
      <c r="F42" s="254">
        <v>4.2</v>
      </c>
      <c r="G42" s="565">
        <f t="shared" si="0"/>
        <v>58.999999999999993</v>
      </c>
      <c r="H42" s="244">
        <v>674</v>
      </c>
      <c r="I42" s="237">
        <v>666</v>
      </c>
      <c r="J42" s="177">
        <v>678</v>
      </c>
      <c r="K42" s="308">
        <v>49</v>
      </c>
      <c r="L42" s="244">
        <v>865</v>
      </c>
      <c r="M42" s="237">
        <v>862</v>
      </c>
      <c r="N42" s="177">
        <v>957</v>
      </c>
      <c r="O42" s="306">
        <v>45</v>
      </c>
      <c r="P42" s="271">
        <v>45</v>
      </c>
      <c r="Q42" s="321">
        <f t="shared" si="1"/>
        <v>45</v>
      </c>
      <c r="R42" s="208">
        <f t="shared" si="11"/>
        <v>198</v>
      </c>
      <c r="S42" s="120">
        <f t="shared" si="3"/>
        <v>25</v>
      </c>
      <c r="T42" s="1096"/>
      <c r="U42" s="1098"/>
      <c r="V42" s="1094"/>
      <c r="X42" s="196"/>
    </row>
    <row r="43" spans="1:24" ht="15.75" customHeight="1" thickBot="1">
      <c r="A43" s="502" t="s">
        <v>291</v>
      </c>
      <c r="B43" s="509" t="s">
        <v>186</v>
      </c>
      <c r="C43" s="535">
        <v>2007</v>
      </c>
      <c r="D43" s="532" t="s">
        <v>116</v>
      </c>
      <c r="E43" s="353">
        <v>4.1399999999999997</v>
      </c>
      <c r="F43" s="254">
        <v>5.09</v>
      </c>
      <c r="G43" s="565">
        <f t="shared" si="0"/>
        <v>58.999999999999993</v>
      </c>
      <c r="H43" s="244">
        <v>634</v>
      </c>
      <c r="I43" s="237">
        <v>652</v>
      </c>
      <c r="J43" s="177">
        <v>672</v>
      </c>
      <c r="K43" s="309">
        <v>49</v>
      </c>
      <c r="L43" s="244">
        <v>845</v>
      </c>
      <c r="M43" s="237">
        <v>842</v>
      </c>
      <c r="N43" s="177">
        <v>916</v>
      </c>
      <c r="O43" s="306">
        <v>41</v>
      </c>
      <c r="P43" s="271">
        <v>54</v>
      </c>
      <c r="Q43" s="316">
        <f t="shared" si="1"/>
        <v>54</v>
      </c>
      <c r="R43" s="208">
        <f t="shared" si="11"/>
        <v>203</v>
      </c>
      <c r="S43" s="120">
        <f t="shared" si="3"/>
        <v>20</v>
      </c>
      <c r="T43" s="1096"/>
      <c r="U43" s="1098"/>
      <c r="V43" s="1094"/>
      <c r="X43" s="196"/>
    </row>
    <row r="44" spans="1:24" ht="15.75" customHeight="1" thickBot="1">
      <c r="A44" s="552" t="s">
        <v>222</v>
      </c>
      <c r="B44" s="555" t="s">
        <v>223</v>
      </c>
      <c r="C44" s="589">
        <v>2005</v>
      </c>
      <c r="D44" s="534" t="s">
        <v>116</v>
      </c>
      <c r="E44" s="357">
        <v>5.12</v>
      </c>
      <c r="F44" s="601">
        <v>3.9</v>
      </c>
      <c r="G44" s="565">
        <f t="shared" si="0"/>
        <v>61.999999999999993</v>
      </c>
      <c r="H44" s="245">
        <v>661</v>
      </c>
      <c r="I44" s="238">
        <v>700</v>
      </c>
      <c r="J44" s="266">
        <v>714</v>
      </c>
      <c r="K44" s="311">
        <v>57</v>
      </c>
      <c r="L44" s="245"/>
      <c r="M44" s="238"/>
      <c r="N44" s="266">
        <v>866</v>
      </c>
      <c r="O44" s="303">
        <v>36</v>
      </c>
      <c r="P44" s="272">
        <v>53</v>
      </c>
      <c r="Q44" s="320">
        <f t="shared" si="1"/>
        <v>53</v>
      </c>
      <c r="R44" s="208">
        <f t="shared" si="11"/>
        <v>208</v>
      </c>
      <c r="S44" s="120">
        <f t="shared" si="3"/>
        <v>17</v>
      </c>
      <c r="T44" s="1096"/>
      <c r="U44" s="1098"/>
      <c r="V44" s="1095"/>
      <c r="X44" s="196"/>
    </row>
    <row r="45" spans="1:24" ht="15.75" customHeight="1" thickBot="1">
      <c r="A45" s="551" t="s">
        <v>224</v>
      </c>
      <c r="B45" s="548" t="s">
        <v>225</v>
      </c>
      <c r="C45" s="549">
        <v>2005</v>
      </c>
      <c r="D45" s="642" t="s">
        <v>226</v>
      </c>
      <c r="E45" s="358">
        <v>4.2699999999999996</v>
      </c>
      <c r="F45" s="360">
        <v>3.4</v>
      </c>
      <c r="G45" s="565">
        <f t="shared" si="0"/>
        <v>67</v>
      </c>
      <c r="H45" s="250">
        <v>718</v>
      </c>
      <c r="I45" s="247">
        <v>722</v>
      </c>
      <c r="J45" s="267">
        <v>737</v>
      </c>
      <c r="K45" s="307">
        <v>61</v>
      </c>
      <c r="L45" s="243">
        <v>919</v>
      </c>
      <c r="M45" s="239">
        <v>945</v>
      </c>
      <c r="N45" s="267">
        <v>930</v>
      </c>
      <c r="O45" s="300">
        <v>44</v>
      </c>
      <c r="P45" s="279">
        <v>59</v>
      </c>
      <c r="Q45" s="315">
        <f t="shared" si="1"/>
        <v>59</v>
      </c>
      <c r="R45" s="208">
        <f t="shared" si="11"/>
        <v>231</v>
      </c>
      <c r="S45" s="120">
        <f t="shared" si="3"/>
        <v>7</v>
      </c>
      <c r="T45" s="1096">
        <f>(R45+R46+R47+R48)</f>
        <v>740</v>
      </c>
      <c r="U45" s="1097">
        <f>(R45+R46+R47+R48)-MIN(R45,R46,R47,R48)</f>
        <v>586</v>
      </c>
      <c r="V45" s="1093">
        <f t="shared" ref="V45" si="13">RANK(U45,$U$9:$U$72)</f>
        <v>10</v>
      </c>
      <c r="X45" s="196"/>
    </row>
    <row r="46" spans="1:24" ht="15.75" customHeight="1" thickBot="1">
      <c r="A46" s="483" t="s">
        <v>221</v>
      </c>
      <c r="B46" s="484" t="s">
        <v>186</v>
      </c>
      <c r="C46" s="535">
        <v>2004</v>
      </c>
      <c r="D46" s="532" t="s">
        <v>226</v>
      </c>
      <c r="E46" s="359">
        <v>5.47</v>
      </c>
      <c r="F46" s="254">
        <v>6.11</v>
      </c>
      <c r="G46" s="565">
        <f t="shared" si="0"/>
        <v>46</v>
      </c>
      <c r="H46" s="249">
        <v>666</v>
      </c>
      <c r="I46" s="237">
        <v>639</v>
      </c>
      <c r="J46" s="177">
        <v>700</v>
      </c>
      <c r="K46" s="308">
        <v>55</v>
      </c>
      <c r="L46" s="244">
        <v>938</v>
      </c>
      <c r="M46" s="248"/>
      <c r="N46" s="177">
        <v>1042</v>
      </c>
      <c r="O46" s="301">
        <v>54</v>
      </c>
      <c r="P46" s="271">
        <v>37</v>
      </c>
      <c r="Q46" s="316">
        <f t="shared" si="1"/>
        <v>37</v>
      </c>
      <c r="R46" s="208">
        <f t="shared" si="11"/>
        <v>192</v>
      </c>
      <c r="S46" s="120">
        <f t="shared" si="3"/>
        <v>31</v>
      </c>
      <c r="T46" s="1096"/>
      <c r="U46" s="1098"/>
      <c r="V46" s="1094"/>
      <c r="X46" s="196"/>
    </row>
    <row r="47" spans="1:24" ht="15.75" customHeight="1" thickBot="1">
      <c r="A47" s="483" t="s">
        <v>302</v>
      </c>
      <c r="B47" s="484" t="s">
        <v>303</v>
      </c>
      <c r="C47" s="573">
        <v>2004</v>
      </c>
      <c r="D47" s="532" t="s">
        <v>226</v>
      </c>
      <c r="E47" s="353">
        <v>6.49</v>
      </c>
      <c r="F47" s="254">
        <v>11</v>
      </c>
      <c r="G47" s="565">
        <f t="shared" si="0"/>
        <v>36</v>
      </c>
      <c r="H47" s="244">
        <v>673</v>
      </c>
      <c r="I47" s="237"/>
      <c r="J47" s="177">
        <v>666</v>
      </c>
      <c r="K47" s="309">
        <v>49</v>
      </c>
      <c r="L47" s="244"/>
      <c r="M47" s="237">
        <v>915</v>
      </c>
      <c r="N47" s="177">
        <v>948</v>
      </c>
      <c r="O47" s="306">
        <v>44</v>
      </c>
      <c r="P47" s="271">
        <v>34</v>
      </c>
      <c r="Q47" s="316">
        <f t="shared" si="1"/>
        <v>34</v>
      </c>
      <c r="R47" s="208">
        <f t="shared" si="11"/>
        <v>163</v>
      </c>
      <c r="S47" s="120">
        <f t="shared" si="3"/>
        <v>57</v>
      </c>
      <c r="T47" s="1096"/>
      <c r="U47" s="1098"/>
      <c r="V47" s="1094"/>
      <c r="X47" s="196"/>
    </row>
    <row r="48" spans="1:24" ht="15.75" customHeight="1" thickBot="1">
      <c r="A48" s="567" t="s">
        <v>304</v>
      </c>
      <c r="B48" s="513" t="s">
        <v>260</v>
      </c>
      <c r="C48" s="550">
        <v>2007</v>
      </c>
      <c r="D48" s="532" t="s">
        <v>226</v>
      </c>
      <c r="E48" s="359">
        <v>5.81</v>
      </c>
      <c r="F48" s="601">
        <v>6.31</v>
      </c>
      <c r="G48" s="565">
        <f t="shared" si="0"/>
        <v>41.999999999999993</v>
      </c>
      <c r="H48" s="245">
        <v>683</v>
      </c>
      <c r="I48" s="238">
        <v>658</v>
      </c>
      <c r="J48" s="266">
        <v>673</v>
      </c>
      <c r="K48" s="311">
        <v>51</v>
      </c>
      <c r="L48" s="245">
        <v>693</v>
      </c>
      <c r="M48" s="238">
        <v>778</v>
      </c>
      <c r="N48" s="266">
        <v>801</v>
      </c>
      <c r="O48" s="303">
        <v>30</v>
      </c>
      <c r="P48" s="272">
        <v>31</v>
      </c>
      <c r="Q48" s="316">
        <f t="shared" si="1"/>
        <v>31</v>
      </c>
      <c r="R48" s="208">
        <f t="shared" si="11"/>
        <v>154</v>
      </c>
      <c r="S48" s="120">
        <f t="shared" si="3"/>
        <v>59</v>
      </c>
      <c r="T48" s="1096"/>
      <c r="U48" s="1098"/>
      <c r="V48" s="1095"/>
      <c r="X48" s="196"/>
    </row>
    <row r="49" spans="1:24" ht="15.75" customHeight="1" thickBot="1">
      <c r="A49" s="536" t="s">
        <v>228</v>
      </c>
      <c r="B49" s="537" t="s">
        <v>229</v>
      </c>
      <c r="C49" s="590">
        <v>2005</v>
      </c>
      <c r="D49" s="881" t="s">
        <v>57</v>
      </c>
      <c r="E49" s="342">
        <v>3.3</v>
      </c>
      <c r="F49" s="360">
        <v>11</v>
      </c>
      <c r="G49" s="565">
        <f t="shared" si="0"/>
        <v>67.999999999999986</v>
      </c>
      <c r="H49" s="243">
        <v>642</v>
      </c>
      <c r="I49" s="236">
        <v>661</v>
      </c>
      <c r="J49" s="265">
        <v>681</v>
      </c>
      <c r="K49" s="307">
        <v>51</v>
      </c>
      <c r="L49" s="243">
        <v>989</v>
      </c>
      <c r="M49" s="236">
        <v>1018</v>
      </c>
      <c r="N49" s="265">
        <v>961</v>
      </c>
      <c r="O49" s="305">
        <v>51</v>
      </c>
      <c r="P49" s="270">
        <v>60</v>
      </c>
      <c r="Q49" s="315">
        <f t="shared" si="1"/>
        <v>60</v>
      </c>
      <c r="R49" s="208">
        <f t="shared" si="11"/>
        <v>230</v>
      </c>
      <c r="S49" s="120">
        <f t="shared" si="3"/>
        <v>8</v>
      </c>
      <c r="T49" s="1096">
        <f>(R49+R50+R51+R52)</f>
        <v>882</v>
      </c>
      <c r="U49" s="1097">
        <f>(R49+R50+R51+R52)-MIN(R49,R50,R51,R52)</f>
        <v>698</v>
      </c>
      <c r="V49" s="1093">
        <f t="shared" ref="V49" si="14">RANK(U49,$U$9:$U$72)</f>
        <v>1</v>
      </c>
      <c r="X49" s="196"/>
    </row>
    <row r="50" spans="1:24" ht="15.75" customHeight="1" thickBot="1">
      <c r="A50" s="493" t="s">
        <v>230</v>
      </c>
      <c r="B50" s="494" t="s">
        <v>163</v>
      </c>
      <c r="C50" s="488">
        <v>2006</v>
      </c>
      <c r="D50" s="640" t="s">
        <v>57</v>
      </c>
      <c r="E50" s="361">
        <v>4.47</v>
      </c>
      <c r="F50" s="600">
        <v>6.52</v>
      </c>
      <c r="G50" s="565">
        <f t="shared" si="0"/>
        <v>56</v>
      </c>
      <c r="H50" s="249">
        <v>721</v>
      </c>
      <c r="I50" s="238">
        <v>734</v>
      </c>
      <c r="J50" s="268">
        <v>734</v>
      </c>
      <c r="K50" s="309">
        <v>61</v>
      </c>
      <c r="L50" s="249">
        <v>952</v>
      </c>
      <c r="M50" s="248">
        <v>1016</v>
      </c>
      <c r="N50" s="268">
        <v>990</v>
      </c>
      <c r="O50" s="306">
        <v>51</v>
      </c>
      <c r="P50" s="280">
        <v>52</v>
      </c>
      <c r="Q50" s="321">
        <f t="shared" si="1"/>
        <v>52</v>
      </c>
      <c r="R50" s="208">
        <f t="shared" si="11"/>
        <v>220</v>
      </c>
      <c r="S50" s="120">
        <f t="shared" si="3"/>
        <v>12</v>
      </c>
      <c r="T50" s="1096"/>
      <c r="U50" s="1098"/>
      <c r="V50" s="1094"/>
      <c r="X50" s="196"/>
    </row>
    <row r="51" spans="1:24" ht="15.75" customHeight="1" thickBot="1">
      <c r="A51" s="493" t="s">
        <v>231</v>
      </c>
      <c r="B51" s="494" t="s">
        <v>232</v>
      </c>
      <c r="C51" s="488">
        <v>2006</v>
      </c>
      <c r="D51" s="640" t="s">
        <v>57</v>
      </c>
      <c r="E51" s="343">
        <v>613</v>
      </c>
      <c r="F51" s="600">
        <v>5.22</v>
      </c>
      <c r="G51" s="565">
        <f t="shared" si="0"/>
        <v>47.999999999999986</v>
      </c>
      <c r="H51" s="244">
        <v>746</v>
      </c>
      <c r="I51" s="248">
        <v>748</v>
      </c>
      <c r="J51" s="177">
        <v>747</v>
      </c>
      <c r="K51" s="310">
        <v>63</v>
      </c>
      <c r="L51" s="244">
        <v>1247</v>
      </c>
      <c r="M51" s="237">
        <v>1327</v>
      </c>
      <c r="N51" s="177">
        <v>1303</v>
      </c>
      <c r="O51" s="306">
        <v>82</v>
      </c>
      <c r="P51" s="271">
        <v>55</v>
      </c>
      <c r="Q51" s="316">
        <f t="shared" si="1"/>
        <v>55</v>
      </c>
      <c r="R51" s="208">
        <f t="shared" si="11"/>
        <v>248</v>
      </c>
      <c r="S51" s="120">
        <f t="shared" si="3"/>
        <v>3</v>
      </c>
      <c r="T51" s="1096"/>
      <c r="U51" s="1098"/>
      <c r="V51" s="1094"/>
      <c r="X51" s="196"/>
    </row>
    <row r="52" spans="1:24" ht="15.75" customHeight="1" thickBot="1">
      <c r="A52" s="591" t="s">
        <v>299</v>
      </c>
      <c r="B52" s="592" t="s">
        <v>227</v>
      </c>
      <c r="C52" s="593">
        <v>2007</v>
      </c>
      <c r="D52" s="882" t="s">
        <v>57</v>
      </c>
      <c r="E52" s="362">
        <v>6.03</v>
      </c>
      <c r="F52" s="599">
        <v>7.38</v>
      </c>
      <c r="G52" s="565">
        <f t="shared" si="0"/>
        <v>39.999999999999993</v>
      </c>
      <c r="H52" s="245">
        <v>655</v>
      </c>
      <c r="I52" s="238">
        <v>659</v>
      </c>
      <c r="J52" s="266">
        <v>687</v>
      </c>
      <c r="K52" s="311">
        <v>51</v>
      </c>
      <c r="L52" s="245"/>
      <c r="M52" s="238">
        <v>870</v>
      </c>
      <c r="N52" s="266">
        <v>922</v>
      </c>
      <c r="O52" s="303">
        <v>42</v>
      </c>
      <c r="P52" s="272">
        <v>51</v>
      </c>
      <c r="Q52" s="320">
        <f t="shared" si="1"/>
        <v>51</v>
      </c>
      <c r="R52" s="208">
        <f t="shared" si="11"/>
        <v>184</v>
      </c>
      <c r="S52" s="120">
        <f t="shared" si="3"/>
        <v>39</v>
      </c>
      <c r="T52" s="1096"/>
      <c r="U52" s="1098"/>
      <c r="V52" s="1095"/>
      <c r="X52" s="196"/>
    </row>
    <row r="53" spans="1:24" ht="15.75" customHeight="1" thickBot="1">
      <c r="A53" s="515" t="s">
        <v>233</v>
      </c>
      <c r="B53" s="566" t="s">
        <v>191</v>
      </c>
      <c r="C53" s="531">
        <v>2006</v>
      </c>
      <c r="D53" s="643" t="s">
        <v>234</v>
      </c>
      <c r="E53" s="363">
        <v>3.52</v>
      </c>
      <c r="F53" s="253">
        <v>3.37</v>
      </c>
      <c r="G53" s="565">
        <f t="shared" si="0"/>
        <v>67</v>
      </c>
      <c r="H53" s="243">
        <v>715</v>
      </c>
      <c r="I53" s="236">
        <v>725</v>
      </c>
      <c r="J53" s="265">
        <v>733</v>
      </c>
      <c r="K53" s="307">
        <v>61</v>
      </c>
      <c r="L53" s="243">
        <v>1064</v>
      </c>
      <c r="M53" s="236">
        <v>1094</v>
      </c>
      <c r="N53" s="265">
        <v>1135</v>
      </c>
      <c r="O53" s="300">
        <v>63</v>
      </c>
      <c r="P53" s="270">
        <v>65</v>
      </c>
      <c r="Q53" s="315">
        <f t="shared" si="1"/>
        <v>65</v>
      </c>
      <c r="R53" s="208">
        <f t="shared" si="11"/>
        <v>256</v>
      </c>
      <c r="S53" s="120">
        <f t="shared" si="3"/>
        <v>1</v>
      </c>
      <c r="T53" s="1096">
        <f>(R53+R54+R55+R56)</f>
        <v>749</v>
      </c>
      <c r="U53" s="1097">
        <f>(R53+R54+R55+R56)-MIN(R53,R54,R55,R56)</f>
        <v>614</v>
      </c>
      <c r="V53" s="1093">
        <f t="shared" ref="V53" si="15">RANK(U53,$U$9:$U$72)</f>
        <v>6</v>
      </c>
      <c r="X53" s="196"/>
    </row>
    <row r="54" spans="1:24" ht="15.75" customHeight="1" thickBot="1">
      <c r="A54" s="493" t="s">
        <v>235</v>
      </c>
      <c r="B54" s="494" t="s">
        <v>236</v>
      </c>
      <c r="C54" s="488">
        <v>2006</v>
      </c>
      <c r="D54" s="640" t="s">
        <v>234</v>
      </c>
      <c r="E54" s="343">
        <v>5.38</v>
      </c>
      <c r="F54" s="254">
        <v>4.7300000000000004</v>
      </c>
      <c r="G54" s="565">
        <f t="shared" si="0"/>
        <v>52.999999999999986</v>
      </c>
      <c r="H54" s="244">
        <v>639</v>
      </c>
      <c r="I54" s="237">
        <v>677</v>
      </c>
      <c r="J54" s="177">
        <v>689</v>
      </c>
      <c r="K54" s="308">
        <v>51</v>
      </c>
      <c r="L54" s="244">
        <v>932</v>
      </c>
      <c r="M54" s="237">
        <v>965</v>
      </c>
      <c r="N54" s="177">
        <v>888</v>
      </c>
      <c r="O54" s="306">
        <v>46</v>
      </c>
      <c r="P54" s="271">
        <v>35</v>
      </c>
      <c r="Q54" s="321">
        <f t="shared" si="1"/>
        <v>35</v>
      </c>
      <c r="R54" s="208">
        <f t="shared" si="11"/>
        <v>185</v>
      </c>
      <c r="S54" s="120">
        <f t="shared" si="3"/>
        <v>36</v>
      </c>
      <c r="T54" s="1096"/>
      <c r="U54" s="1098"/>
      <c r="V54" s="1094"/>
      <c r="X54" s="196"/>
    </row>
    <row r="55" spans="1:24" ht="15.75" customHeight="1" thickBot="1">
      <c r="A55" s="493" t="s">
        <v>237</v>
      </c>
      <c r="B55" s="494" t="s">
        <v>238</v>
      </c>
      <c r="C55" s="488">
        <v>2005</v>
      </c>
      <c r="D55" s="640" t="s">
        <v>234</v>
      </c>
      <c r="E55" s="343">
        <v>11</v>
      </c>
      <c r="F55" s="602">
        <v>11</v>
      </c>
      <c r="G55" s="565">
        <f t="shared" si="0"/>
        <v>0</v>
      </c>
      <c r="H55" s="244">
        <v>729</v>
      </c>
      <c r="I55" s="237">
        <v>734</v>
      </c>
      <c r="J55" s="177">
        <v>761</v>
      </c>
      <c r="K55" s="309">
        <v>67</v>
      </c>
      <c r="L55" s="244">
        <v>1012</v>
      </c>
      <c r="M55" s="237">
        <v>986</v>
      </c>
      <c r="N55" s="177">
        <v>1072</v>
      </c>
      <c r="O55" s="306">
        <v>57</v>
      </c>
      <c r="P55" s="271">
        <v>49</v>
      </c>
      <c r="Q55" s="316">
        <f t="shared" si="1"/>
        <v>49</v>
      </c>
      <c r="R55" s="208">
        <f t="shared" si="11"/>
        <v>173</v>
      </c>
      <c r="S55" s="120">
        <f t="shared" si="3"/>
        <v>48</v>
      </c>
      <c r="T55" s="1096"/>
      <c r="U55" s="1098"/>
      <c r="V55" s="1094"/>
      <c r="X55" s="196"/>
    </row>
    <row r="56" spans="1:24" ht="15.75" customHeight="1" thickBot="1">
      <c r="A56" s="539" t="s">
        <v>239</v>
      </c>
      <c r="B56" s="522" t="s">
        <v>240</v>
      </c>
      <c r="C56" s="594">
        <v>2008</v>
      </c>
      <c r="D56" s="882" t="s">
        <v>234</v>
      </c>
      <c r="E56" s="345">
        <v>5.9</v>
      </c>
      <c r="F56" s="599">
        <v>4.84</v>
      </c>
      <c r="G56" s="565">
        <f t="shared" si="0"/>
        <v>51.999999999999993</v>
      </c>
      <c r="H56" s="245">
        <v>595</v>
      </c>
      <c r="I56" s="238"/>
      <c r="J56" s="266"/>
      <c r="K56" s="311">
        <v>33</v>
      </c>
      <c r="L56" s="245">
        <v>646</v>
      </c>
      <c r="M56" s="238"/>
      <c r="N56" s="266">
        <v>647</v>
      </c>
      <c r="O56" s="303">
        <v>14</v>
      </c>
      <c r="P56" s="272">
        <v>36</v>
      </c>
      <c r="Q56" s="320">
        <f t="shared" si="1"/>
        <v>36</v>
      </c>
      <c r="R56" s="208">
        <f t="shared" si="11"/>
        <v>135</v>
      </c>
      <c r="S56" s="120">
        <f t="shared" si="3"/>
        <v>63</v>
      </c>
      <c r="T56" s="1096"/>
      <c r="U56" s="1098"/>
      <c r="V56" s="1095"/>
      <c r="X56" s="196"/>
    </row>
    <row r="57" spans="1:24" ht="15.75" customHeight="1" thickBot="1">
      <c r="A57" s="715" t="s">
        <v>241</v>
      </c>
      <c r="B57" s="538" t="s">
        <v>170</v>
      </c>
      <c r="C57" s="590">
        <v>2005</v>
      </c>
      <c r="D57" s="883" t="s">
        <v>242</v>
      </c>
      <c r="E57" s="351">
        <v>5.22</v>
      </c>
      <c r="F57" s="604">
        <v>5.23</v>
      </c>
      <c r="G57" s="565">
        <f t="shared" si="0"/>
        <v>47.999999999999986</v>
      </c>
      <c r="H57" s="250">
        <v>574</v>
      </c>
      <c r="I57" s="239"/>
      <c r="J57" s="267">
        <v>602</v>
      </c>
      <c r="K57" s="312">
        <v>35</v>
      </c>
      <c r="L57" s="243">
        <v>594</v>
      </c>
      <c r="M57" s="247">
        <v>606</v>
      </c>
      <c r="N57" s="267">
        <v>653</v>
      </c>
      <c r="O57" s="300">
        <v>15</v>
      </c>
      <c r="P57" s="279">
        <v>40</v>
      </c>
      <c r="Q57" s="320">
        <f t="shared" si="1"/>
        <v>40</v>
      </c>
      <c r="R57" s="208">
        <f t="shared" si="11"/>
        <v>138</v>
      </c>
      <c r="S57" s="120">
        <f t="shared" si="3"/>
        <v>62</v>
      </c>
      <c r="T57" s="1096">
        <f>(R57+R58+R59+R60)</f>
        <v>665</v>
      </c>
      <c r="U57" s="1097">
        <f>(R57+R58+R59+R60)-MIN(R57,R58,R59,R60)</f>
        <v>527</v>
      </c>
      <c r="V57" s="1093">
        <f t="shared" ref="V57" si="16">RANK(U57,$U$9:$U$72)</f>
        <v>15</v>
      </c>
      <c r="X57" s="196"/>
    </row>
    <row r="58" spans="1:24" ht="15.75" customHeight="1" thickBot="1">
      <c r="A58" s="493" t="s">
        <v>243</v>
      </c>
      <c r="B58" s="494" t="s">
        <v>244</v>
      </c>
      <c r="C58" s="531">
        <v>2005</v>
      </c>
      <c r="D58" s="639" t="s">
        <v>242</v>
      </c>
      <c r="E58" s="349">
        <v>5.14</v>
      </c>
      <c r="F58" s="254">
        <v>6.24</v>
      </c>
      <c r="G58" s="565">
        <f t="shared" si="0"/>
        <v>48.999999999999993</v>
      </c>
      <c r="H58" s="249">
        <v>590</v>
      </c>
      <c r="I58" s="248">
        <v>606</v>
      </c>
      <c r="J58" s="177">
        <v>602</v>
      </c>
      <c r="K58" s="308">
        <v>35</v>
      </c>
      <c r="L58" s="244"/>
      <c r="M58" s="237">
        <v>565</v>
      </c>
      <c r="N58" s="177">
        <v>615</v>
      </c>
      <c r="O58" s="306">
        <v>11</v>
      </c>
      <c r="P58" s="271">
        <v>44</v>
      </c>
      <c r="Q58" s="321">
        <f t="shared" si="1"/>
        <v>44</v>
      </c>
      <c r="R58" s="208">
        <f t="shared" si="11"/>
        <v>139</v>
      </c>
      <c r="S58" s="120">
        <f t="shared" si="3"/>
        <v>61</v>
      </c>
      <c r="T58" s="1096"/>
      <c r="U58" s="1098"/>
      <c r="V58" s="1094"/>
      <c r="X58" s="196"/>
    </row>
    <row r="59" spans="1:24" ht="15.75" customHeight="1" thickBot="1">
      <c r="A59" s="493" t="s">
        <v>245</v>
      </c>
      <c r="B59" s="494" t="s">
        <v>223</v>
      </c>
      <c r="C59" s="488">
        <v>2006</v>
      </c>
      <c r="D59" s="637" t="s">
        <v>242</v>
      </c>
      <c r="E59" s="349">
        <v>4.12</v>
      </c>
      <c r="F59" s="606">
        <v>3.78</v>
      </c>
      <c r="G59" s="565">
        <f t="shared" si="0"/>
        <v>62.999999999999986</v>
      </c>
      <c r="H59" s="244">
        <v>603</v>
      </c>
      <c r="I59" s="237">
        <v>624</v>
      </c>
      <c r="J59" s="177">
        <v>664</v>
      </c>
      <c r="K59" s="308">
        <v>47</v>
      </c>
      <c r="L59" s="244">
        <v>765</v>
      </c>
      <c r="M59" s="237">
        <v>744</v>
      </c>
      <c r="N59" s="177">
        <v>761</v>
      </c>
      <c r="O59" s="303">
        <v>26</v>
      </c>
      <c r="P59" s="271">
        <v>62</v>
      </c>
      <c r="Q59" s="321">
        <f t="shared" si="1"/>
        <v>62</v>
      </c>
      <c r="R59" s="208">
        <f t="shared" si="11"/>
        <v>198</v>
      </c>
      <c r="S59" s="120">
        <f t="shared" si="3"/>
        <v>25</v>
      </c>
      <c r="T59" s="1096"/>
      <c r="U59" s="1098"/>
      <c r="V59" s="1094"/>
      <c r="X59" s="196"/>
    </row>
    <row r="60" spans="1:24" ht="15.75" customHeight="1" thickBot="1">
      <c r="A60" s="539" t="s">
        <v>246</v>
      </c>
      <c r="B60" s="595" t="s">
        <v>186</v>
      </c>
      <c r="C60" s="594">
        <v>2006</v>
      </c>
      <c r="D60" s="639" t="s">
        <v>242</v>
      </c>
      <c r="E60" s="351">
        <v>3.8</v>
      </c>
      <c r="F60" s="601">
        <v>3.45</v>
      </c>
      <c r="G60" s="565">
        <f t="shared" si="0"/>
        <v>66</v>
      </c>
      <c r="H60" s="245">
        <v>610</v>
      </c>
      <c r="I60" s="238">
        <v>634</v>
      </c>
      <c r="J60" s="269">
        <v>625</v>
      </c>
      <c r="K60" s="309">
        <v>41</v>
      </c>
      <c r="L60" s="245">
        <v>683</v>
      </c>
      <c r="M60" s="238">
        <v>754</v>
      </c>
      <c r="N60" s="268">
        <v>787</v>
      </c>
      <c r="O60" s="304">
        <v>28</v>
      </c>
      <c r="P60" s="280">
        <v>55</v>
      </c>
      <c r="Q60" s="321">
        <f t="shared" si="1"/>
        <v>55</v>
      </c>
      <c r="R60" s="208">
        <f t="shared" si="11"/>
        <v>190</v>
      </c>
      <c r="S60" s="120">
        <f t="shared" si="3"/>
        <v>33</v>
      </c>
      <c r="T60" s="1096"/>
      <c r="U60" s="1098"/>
      <c r="V60" s="1095"/>
      <c r="X60" s="196"/>
    </row>
    <row r="61" spans="1:24" ht="15.75" customHeight="1" thickBot="1">
      <c r="A61" s="493" t="s">
        <v>247</v>
      </c>
      <c r="B61" s="494" t="s">
        <v>203</v>
      </c>
      <c r="C61" s="488">
        <v>2005</v>
      </c>
      <c r="D61" s="649" t="s">
        <v>248</v>
      </c>
      <c r="E61" s="364">
        <v>4.46</v>
      </c>
      <c r="F61" s="253">
        <v>4.26</v>
      </c>
      <c r="G61" s="565">
        <f t="shared" si="0"/>
        <v>58</v>
      </c>
      <c r="H61" s="243">
        <v>688</v>
      </c>
      <c r="I61" s="247">
        <v>702</v>
      </c>
      <c r="J61" s="267">
        <v>703</v>
      </c>
      <c r="K61" s="307">
        <v>55</v>
      </c>
      <c r="L61" s="243">
        <v>908</v>
      </c>
      <c r="M61" s="247">
        <v>898</v>
      </c>
      <c r="N61" s="267">
        <v>950</v>
      </c>
      <c r="O61" s="300">
        <v>45</v>
      </c>
      <c r="P61" s="279">
        <v>60</v>
      </c>
      <c r="Q61" s="319">
        <f t="shared" ref="Q61:Q72" si="17">P61</f>
        <v>60</v>
      </c>
      <c r="R61" s="208">
        <f t="shared" si="11"/>
        <v>218</v>
      </c>
      <c r="S61" s="120">
        <f t="shared" si="3"/>
        <v>13</v>
      </c>
      <c r="T61" s="1096">
        <f>(R61+R62+R63+R64)</f>
        <v>795</v>
      </c>
      <c r="U61" s="1097">
        <f>(R61+R62+R63+R64)-MIN(R61,R62,R63,R64)</f>
        <v>613</v>
      </c>
      <c r="V61" s="1093">
        <f t="shared" ref="V61" si="18">RANK(U61,$U$9:$U$72)</f>
        <v>7</v>
      </c>
      <c r="X61" s="196"/>
    </row>
    <row r="62" spans="1:24" ht="15.75" customHeight="1" thickBot="1">
      <c r="A62" s="493" t="s">
        <v>249</v>
      </c>
      <c r="B62" s="494" t="s">
        <v>244</v>
      </c>
      <c r="C62" s="488">
        <v>2005</v>
      </c>
      <c r="D62" s="571" t="s">
        <v>248</v>
      </c>
      <c r="E62" s="349">
        <v>3.5</v>
      </c>
      <c r="F62" s="254">
        <v>3.47</v>
      </c>
      <c r="G62" s="565">
        <f t="shared" si="0"/>
        <v>66</v>
      </c>
      <c r="H62" s="244">
        <v>637</v>
      </c>
      <c r="I62" s="237">
        <v>634</v>
      </c>
      <c r="J62" s="177">
        <v>648</v>
      </c>
      <c r="K62" s="309">
        <v>43</v>
      </c>
      <c r="L62" s="281">
        <v>988</v>
      </c>
      <c r="M62" s="237">
        <v>916</v>
      </c>
      <c r="N62" s="177">
        <v>923</v>
      </c>
      <c r="O62" s="306">
        <v>48</v>
      </c>
      <c r="P62" s="271">
        <v>48</v>
      </c>
      <c r="Q62" s="316">
        <f t="shared" si="17"/>
        <v>48</v>
      </c>
      <c r="R62" s="208">
        <f t="shared" si="11"/>
        <v>205</v>
      </c>
      <c r="S62" s="120">
        <f t="shared" si="3"/>
        <v>19</v>
      </c>
      <c r="T62" s="1096"/>
      <c r="U62" s="1098"/>
      <c r="V62" s="1094"/>
      <c r="X62" s="196"/>
    </row>
    <row r="63" spans="1:24" ht="15.75" customHeight="1" thickBot="1">
      <c r="A63" s="493" t="s">
        <v>250</v>
      </c>
      <c r="B63" s="494" t="s">
        <v>251</v>
      </c>
      <c r="C63" s="488">
        <v>2005</v>
      </c>
      <c r="D63" s="492" t="s">
        <v>248</v>
      </c>
      <c r="E63" s="349">
        <v>4.4400000000000004</v>
      </c>
      <c r="F63" s="254">
        <v>4.04</v>
      </c>
      <c r="G63" s="565">
        <f t="shared" si="0"/>
        <v>59.999999999999993</v>
      </c>
      <c r="H63" s="244">
        <v>645</v>
      </c>
      <c r="I63" s="237">
        <v>664</v>
      </c>
      <c r="J63" s="177">
        <v>631</v>
      </c>
      <c r="K63" s="310">
        <v>47</v>
      </c>
      <c r="L63" s="244">
        <v>699</v>
      </c>
      <c r="M63" s="237">
        <v>670</v>
      </c>
      <c r="N63" s="177">
        <v>537</v>
      </c>
      <c r="O63" s="306">
        <v>19</v>
      </c>
      <c r="P63" s="271">
        <v>56</v>
      </c>
      <c r="Q63" s="316">
        <f t="shared" si="17"/>
        <v>56</v>
      </c>
      <c r="R63" s="208">
        <f t="shared" si="11"/>
        <v>182</v>
      </c>
      <c r="S63" s="120">
        <f t="shared" si="3"/>
        <v>43</v>
      </c>
      <c r="T63" s="1096"/>
      <c r="U63" s="1098"/>
      <c r="V63" s="1094"/>
      <c r="X63" s="196"/>
    </row>
    <row r="64" spans="1:24" ht="15.75" customHeight="1" thickBot="1">
      <c r="A64" s="539" t="s">
        <v>252</v>
      </c>
      <c r="B64" s="595" t="s">
        <v>253</v>
      </c>
      <c r="C64" s="594">
        <v>2005</v>
      </c>
      <c r="D64" s="492" t="s">
        <v>248</v>
      </c>
      <c r="E64" s="365">
        <v>4.59</v>
      </c>
      <c r="F64" s="603">
        <v>4.24</v>
      </c>
      <c r="G64" s="565">
        <f t="shared" si="0"/>
        <v>58</v>
      </c>
      <c r="H64" s="245">
        <v>615</v>
      </c>
      <c r="I64" s="238">
        <v>622</v>
      </c>
      <c r="J64" s="269">
        <v>627</v>
      </c>
      <c r="K64" s="311">
        <v>39</v>
      </c>
      <c r="L64" s="245">
        <v>858</v>
      </c>
      <c r="M64" s="238">
        <v>822</v>
      </c>
      <c r="N64" s="268">
        <v>783</v>
      </c>
      <c r="O64" s="303">
        <v>35</v>
      </c>
      <c r="P64" s="280">
        <v>58</v>
      </c>
      <c r="Q64" s="320">
        <f t="shared" si="17"/>
        <v>58</v>
      </c>
      <c r="R64" s="208">
        <f t="shared" si="11"/>
        <v>190</v>
      </c>
      <c r="S64" s="120">
        <f t="shared" si="3"/>
        <v>33</v>
      </c>
      <c r="T64" s="1096"/>
      <c r="U64" s="1098"/>
      <c r="V64" s="1095"/>
      <c r="X64" s="196"/>
    </row>
    <row r="65" spans="1:24" ht="15.75" customHeight="1" thickBot="1">
      <c r="A65" s="19" t="s">
        <v>254</v>
      </c>
      <c r="B65" s="738" t="s">
        <v>163</v>
      </c>
      <c r="C65" s="58">
        <v>2005</v>
      </c>
      <c r="D65" s="884" t="s">
        <v>255</v>
      </c>
      <c r="E65" s="351">
        <v>5.17</v>
      </c>
      <c r="F65" s="604">
        <v>11</v>
      </c>
      <c r="G65" s="565">
        <f t="shared" si="0"/>
        <v>48.999999999999993</v>
      </c>
      <c r="H65" s="250"/>
      <c r="I65" s="239">
        <v>702</v>
      </c>
      <c r="J65" s="267"/>
      <c r="K65" s="312">
        <v>55</v>
      </c>
      <c r="L65" s="243">
        <v>872</v>
      </c>
      <c r="M65" s="247"/>
      <c r="N65" s="267">
        <v>818</v>
      </c>
      <c r="O65" s="305">
        <v>37</v>
      </c>
      <c r="P65" s="279">
        <v>51</v>
      </c>
      <c r="Q65" s="315">
        <f t="shared" si="17"/>
        <v>51</v>
      </c>
      <c r="R65" s="208">
        <f t="shared" si="11"/>
        <v>192</v>
      </c>
      <c r="S65" s="120">
        <f t="shared" si="3"/>
        <v>31</v>
      </c>
      <c r="T65" s="1096">
        <f>(R65+R66+R67+R68)</f>
        <v>659</v>
      </c>
      <c r="U65" s="1097">
        <f>(R65+R66+R67+R68)-MIN(R65,R66,R67,R68)</f>
        <v>525</v>
      </c>
      <c r="V65" s="1093">
        <f t="shared" ref="V65" si="19">RANK(U65,$U$9:$U$72)</f>
        <v>16</v>
      </c>
      <c r="X65" s="196"/>
    </row>
    <row r="66" spans="1:24" ht="15.75" customHeight="1" thickBot="1">
      <c r="A66" s="27" t="s">
        <v>256</v>
      </c>
      <c r="B66" s="28" t="s">
        <v>251</v>
      </c>
      <c r="C66" s="25">
        <v>2007</v>
      </c>
      <c r="D66" s="885" t="s">
        <v>255</v>
      </c>
      <c r="E66" s="349">
        <v>11</v>
      </c>
      <c r="F66" s="605">
        <v>6.44</v>
      </c>
      <c r="G66" s="565">
        <f t="shared" si="0"/>
        <v>36</v>
      </c>
      <c r="H66" s="249">
        <v>668</v>
      </c>
      <c r="I66" s="248">
        <v>695</v>
      </c>
      <c r="J66" s="177">
        <v>694</v>
      </c>
      <c r="K66" s="310">
        <v>53</v>
      </c>
      <c r="L66" s="244">
        <v>784</v>
      </c>
      <c r="M66" s="237">
        <v>842</v>
      </c>
      <c r="N66" s="177">
        <v>812</v>
      </c>
      <c r="O66" s="306">
        <v>34</v>
      </c>
      <c r="P66" s="271">
        <v>46</v>
      </c>
      <c r="Q66" s="321">
        <f t="shared" si="17"/>
        <v>46</v>
      </c>
      <c r="R66" s="208">
        <f t="shared" si="11"/>
        <v>169</v>
      </c>
      <c r="S66" s="120">
        <f t="shared" si="3"/>
        <v>51</v>
      </c>
      <c r="T66" s="1096"/>
      <c r="U66" s="1098"/>
      <c r="V66" s="1094"/>
      <c r="X66" s="196"/>
    </row>
    <row r="67" spans="1:24" ht="15.75" customHeight="1" thickBot="1">
      <c r="A67" s="27" t="s">
        <v>257</v>
      </c>
      <c r="B67" s="28" t="s">
        <v>258</v>
      </c>
      <c r="C67" s="25">
        <v>2007</v>
      </c>
      <c r="D67" s="730" t="s">
        <v>255</v>
      </c>
      <c r="E67" s="349">
        <v>5.73</v>
      </c>
      <c r="F67" s="606">
        <v>6.39</v>
      </c>
      <c r="G67" s="565">
        <f t="shared" si="0"/>
        <v>42.999999999999986</v>
      </c>
      <c r="H67" s="244">
        <v>621</v>
      </c>
      <c r="I67" s="237"/>
      <c r="J67" s="177">
        <v>678</v>
      </c>
      <c r="K67" s="310">
        <v>49</v>
      </c>
      <c r="L67" s="244">
        <v>718</v>
      </c>
      <c r="M67" s="237">
        <v>721</v>
      </c>
      <c r="N67" s="177">
        <v>744</v>
      </c>
      <c r="O67" s="306">
        <v>24</v>
      </c>
      <c r="P67" s="271">
        <v>48</v>
      </c>
      <c r="Q67" s="316">
        <f t="shared" si="17"/>
        <v>48</v>
      </c>
      <c r="R67" s="208">
        <f t="shared" si="11"/>
        <v>164</v>
      </c>
      <c r="S67" s="120">
        <f t="shared" si="3"/>
        <v>55</v>
      </c>
      <c r="T67" s="1096"/>
      <c r="U67" s="1098"/>
      <c r="V67" s="1094"/>
      <c r="X67" s="196"/>
    </row>
    <row r="68" spans="1:24" ht="15.75" customHeight="1" thickBot="1">
      <c r="A68" s="57" t="s">
        <v>259</v>
      </c>
      <c r="B68" s="56" t="s">
        <v>260</v>
      </c>
      <c r="C68" s="55">
        <v>2005</v>
      </c>
      <c r="D68" s="886" t="s">
        <v>255</v>
      </c>
      <c r="E68" s="365">
        <v>8.76</v>
      </c>
      <c r="F68" s="854">
        <v>11</v>
      </c>
      <c r="G68" s="565">
        <f t="shared" si="0"/>
        <v>12.999999999999989</v>
      </c>
      <c r="H68" s="385">
        <v>600</v>
      </c>
      <c r="I68" s="285">
        <v>624</v>
      </c>
      <c r="J68" s="269">
        <v>640</v>
      </c>
      <c r="K68" s="313">
        <v>43</v>
      </c>
      <c r="L68" s="284">
        <v>789</v>
      </c>
      <c r="M68" s="285"/>
      <c r="N68" s="269">
        <v>814</v>
      </c>
      <c r="O68" s="852">
        <v>31</v>
      </c>
      <c r="P68" s="389">
        <v>47</v>
      </c>
      <c r="Q68" s="853">
        <f t="shared" si="17"/>
        <v>47</v>
      </c>
      <c r="R68" s="252">
        <f t="shared" si="11"/>
        <v>134</v>
      </c>
      <c r="S68" s="120">
        <f t="shared" si="3"/>
        <v>64</v>
      </c>
      <c r="T68" s="1096"/>
      <c r="U68" s="1098"/>
      <c r="V68" s="1095"/>
      <c r="X68" s="196"/>
    </row>
    <row r="69" spans="1:24" ht="15.75" customHeight="1" thickBot="1">
      <c r="A69" s="850" t="s">
        <v>261</v>
      </c>
      <c r="B69" s="538" t="s">
        <v>223</v>
      </c>
      <c r="C69" s="590">
        <v>2006</v>
      </c>
      <c r="D69" s="883" t="s">
        <v>262</v>
      </c>
      <c r="E69" s="364">
        <v>3.66</v>
      </c>
      <c r="F69" s="605">
        <v>3.44</v>
      </c>
      <c r="G69" s="565">
        <f t="shared" si="0"/>
        <v>66</v>
      </c>
      <c r="H69" s="386">
        <v>643</v>
      </c>
      <c r="I69" s="851">
        <v>672</v>
      </c>
      <c r="J69" s="283">
        <v>677</v>
      </c>
      <c r="K69" s="752">
        <v>49</v>
      </c>
      <c r="L69" s="244">
        <v>846</v>
      </c>
      <c r="M69" s="237">
        <v>729</v>
      </c>
      <c r="N69" s="283">
        <v>778</v>
      </c>
      <c r="O69" s="770">
        <v>34</v>
      </c>
      <c r="P69" s="398">
        <v>58</v>
      </c>
      <c r="Q69" s="853">
        <f t="shared" si="17"/>
        <v>58</v>
      </c>
      <c r="R69" s="252">
        <f t="shared" si="11"/>
        <v>207</v>
      </c>
      <c r="S69" s="120">
        <f t="shared" si="3"/>
        <v>18</v>
      </c>
      <c r="T69" s="1096">
        <f t="shared" ref="T69" si="20">(R69+R70+R71+R72)</f>
        <v>702</v>
      </c>
      <c r="U69" s="1097">
        <f t="shared" ref="U69" si="21">(R69+R70+R71+R72)-MIN(R69,R70,R71,R72)</f>
        <v>560</v>
      </c>
      <c r="V69" s="1093">
        <f t="shared" ref="V69" si="22">RANK(U69,$U$9:$U$72)</f>
        <v>12</v>
      </c>
      <c r="X69" s="196"/>
    </row>
    <row r="70" spans="1:24" ht="15.75" customHeight="1" thickBot="1">
      <c r="A70" s="715" t="s">
        <v>263</v>
      </c>
      <c r="B70" s="546" t="s">
        <v>264</v>
      </c>
      <c r="C70" s="488">
        <v>2006</v>
      </c>
      <c r="D70" s="637" t="s">
        <v>262</v>
      </c>
      <c r="E70" s="349">
        <v>4.21</v>
      </c>
      <c r="F70" s="606">
        <v>4.4000000000000004</v>
      </c>
      <c r="G70" s="565">
        <f t="shared" si="0"/>
        <v>58</v>
      </c>
      <c r="H70" s="386">
        <v>630</v>
      </c>
      <c r="I70" s="237">
        <v>657</v>
      </c>
      <c r="J70" s="283">
        <v>644</v>
      </c>
      <c r="K70" s="308">
        <v>45</v>
      </c>
      <c r="L70" s="249">
        <v>855</v>
      </c>
      <c r="M70" s="380">
        <v>874</v>
      </c>
      <c r="N70" s="177">
        <v>812</v>
      </c>
      <c r="O70" s="707">
        <v>37</v>
      </c>
      <c r="P70" s="271">
        <v>45</v>
      </c>
      <c r="Q70" s="853">
        <f t="shared" si="17"/>
        <v>45</v>
      </c>
      <c r="R70" s="252">
        <f t="shared" si="11"/>
        <v>185</v>
      </c>
      <c r="S70" s="120">
        <f t="shared" si="3"/>
        <v>36</v>
      </c>
      <c r="T70" s="1096"/>
      <c r="U70" s="1098"/>
      <c r="V70" s="1094"/>
      <c r="X70" s="196"/>
    </row>
    <row r="71" spans="1:24" ht="15.75" customHeight="1" thickBot="1">
      <c r="A71" s="493" t="s">
        <v>265</v>
      </c>
      <c r="B71" s="546" t="s">
        <v>197</v>
      </c>
      <c r="C71" s="488">
        <v>2006</v>
      </c>
      <c r="D71" s="639" t="s">
        <v>262</v>
      </c>
      <c r="E71" s="351">
        <v>5.47</v>
      </c>
      <c r="F71" s="606">
        <v>5.54</v>
      </c>
      <c r="G71" s="565">
        <f t="shared" si="0"/>
        <v>46</v>
      </c>
      <c r="H71" s="281">
        <v>618</v>
      </c>
      <c r="I71" s="380">
        <v>637</v>
      </c>
      <c r="J71" s="177">
        <v>633</v>
      </c>
      <c r="K71" s="705">
        <v>41</v>
      </c>
      <c r="L71" s="249">
        <v>785</v>
      </c>
      <c r="M71" s="380">
        <v>744</v>
      </c>
      <c r="N71" s="177">
        <v>816</v>
      </c>
      <c r="O71" s="707">
        <v>31</v>
      </c>
      <c r="P71" s="271">
        <v>50</v>
      </c>
      <c r="Q71" s="853">
        <f t="shared" si="17"/>
        <v>50</v>
      </c>
      <c r="R71" s="252">
        <f t="shared" si="11"/>
        <v>168</v>
      </c>
      <c r="S71" s="120">
        <f t="shared" si="3"/>
        <v>52</v>
      </c>
      <c r="T71" s="1096"/>
      <c r="U71" s="1098"/>
      <c r="V71" s="1094"/>
      <c r="X71" s="196"/>
    </row>
    <row r="72" spans="1:24" ht="15.75" customHeight="1" thickBot="1">
      <c r="A72" s="539" t="s">
        <v>266</v>
      </c>
      <c r="B72" s="522" t="s">
        <v>170</v>
      </c>
      <c r="C72" s="530">
        <v>2007</v>
      </c>
      <c r="D72" s="645" t="s">
        <v>262</v>
      </c>
      <c r="E72" s="365">
        <v>7.02</v>
      </c>
      <c r="F72" s="605">
        <v>6.45</v>
      </c>
      <c r="G72" s="565">
        <f t="shared" si="0"/>
        <v>36</v>
      </c>
      <c r="H72" s="245">
        <v>590</v>
      </c>
      <c r="I72" s="238">
        <v>616</v>
      </c>
      <c r="J72" s="268">
        <v>621</v>
      </c>
      <c r="K72" s="309">
        <v>39</v>
      </c>
      <c r="L72" s="245">
        <v>718</v>
      </c>
      <c r="M72" s="238">
        <v>731</v>
      </c>
      <c r="N72" s="268">
        <v>752</v>
      </c>
      <c r="O72" s="303">
        <v>25</v>
      </c>
      <c r="P72" s="280">
        <v>42</v>
      </c>
      <c r="Q72" s="853">
        <f t="shared" si="17"/>
        <v>42</v>
      </c>
      <c r="R72" s="252">
        <f t="shared" si="11"/>
        <v>142</v>
      </c>
      <c r="S72" s="120">
        <f t="shared" si="3"/>
        <v>60</v>
      </c>
      <c r="T72" s="1096"/>
      <c r="U72" s="1098"/>
      <c r="V72" s="1095"/>
      <c r="X72" s="196"/>
    </row>
    <row r="73" spans="1:24" ht="15.75" customHeight="1" thickBot="1">
      <c r="A73" s="515"/>
      <c r="B73" s="566"/>
      <c r="C73" s="590"/>
      <c r="D73" s="883"/>
      <c r="E73" s="364"/>
      <c r="F73" s="360"/>
      <c r="G73" s="565"/>
      <c r="H73" s="250"/>
      <c r="I73" s="247"/>
      <c r="J73" s="267"/>
      <c r="K73" s="312"/>
      <c r="L73" s="243"/>
      <c r="M73" s="247"/>
      <c r="N73" s="267"/>
      <c r="O73" s="300"/>
      <c r="P73" s="279"/>
      <c r="Q73" s="853"/>
      <c r="R73" s="252"/>
      <c r="S73" s="120"/>
      <c r="T73" s="1096"/>
      <c r="U73" s="1097"/>
      <c r="V73" s="1093"/>
      <c r="X73" s="196"/>
    </row>
    <row r="74" spans="1:24" ht="15.75" customHeight="1" thickBot="1">
      <c r="A74" s="493"/>
      <c r="B74" s="494"/>
      <c r="C74" s="488"/>
      <c r="D74" s="637"/>
      <c r="E74" s="349"/>
      <c r="F74" s="254"/>
      <c r="G74" s="565"/>
      <c r="H74" s="249"/>
      <c r="I74" s="237"/>
      <c r="J74" s="177"/>
      <c r="K74" s="310"/>
      <c r="L74" s="244"/>
      <c r="M74" s="237"/>
      <c r="N74" s="177"/>
      <c r="O74" s="301"/>
      <c r="P74" s="271"/>
      <c r="Q74" s="853"/>
      <c r="R74" s="252"/>
      <c r="S74" s="120"/>
      <c r="T74" s="1096"/>
      <c r="U74" s="1098"/>
      <c r="V74" s="1094"/>
      <c r="X74" s="196"/>
    </row>
    <row r="75" spans="1:24" ht="15.75" customHeight="1" thickBot="1">
      <c r="A75" s="493"/>
      <c r="B75" s="494"/>
      <c r="C75" s="488"/>
      <c r="D75" s="639"/>
      <c r="E75" s="349"/>
      <c r="F75" s="254"/>
      <c r="G75" s="565"/>
      <c r="H75" s="244"/>
      <c r="I75" s="237"/>
      <c r="J75" s="177"/>
      <c r="K75" s="310"/>
      <c r="L75" s="244"/>
      <c r="M75" s="237"/>
      <c r="N75" s="177"/>
      <c r="O75" s="306"/>
      <c r="P75" s="271"/>
      <c r="Q75" s="853"/>
      <c r="R75" s="252"/>
      <c r="S75" s="120"/>
      <c r="T75" s="1096"/>
      <c r="U75" s="1098"/>
      <c r="V75" s="1094"/>
      <c r="X75" s="196"/>
    </row>
    <row r="76" spans="1:24" ht="15.75" customHeight="1" thickBot="1">
      <c r="A76" s="539"/>
      <c r="B76" s="595"/>
      <c r="C76" s="594"/>
      <c r="D76" s="646"/>
      <c r="E76" s="365"/>
      <c r="F76" s="255"/>
      <c r="G76" s="565"/>
      <c r="H76" s="245"/>
      <c r="I76" s="238"/>
      <c r="J76" s="269"/>
      <c r="K76" s="311"/>
      <c r="L76" s="245"/>
      <c r="M76" s="238"/>
      <c r="N76" s="268"/>
      <c r="O76" s="303"/>
      <c r="P76" s="280"/>
      <c r="Q76" s="853"/>
      <c r="R76" s="252"/>
      <c r="S76" s="120"/>
      <c r="T76" s="1096"/>
      <c r="U76" s="1098"/>
      <c r="V76" s="1095"/>
      <c r="X76" s="196"/>
    </row>
    <row r="77" spans="1:24" ht="15.75" customHeight="1" thickBot="1">
      <c r="A77" s="19"/>
      <c r="B77" s="647"/>
      <c r="C77" s="58"/>
      <c r="D77" s="855"/>
      <c r="E77" s="351"/>
      <c r="F77" s="360"/>
      <c r="G77" s="565"/>
      <c r="H77" s="243"/>
      <c r="I77" s="247"/>
      <c r="J77" s="267"/>
      <c r="K77" s="307"/>
      <c r="L77" s="250"/>
      <c r="M77" s="239"/>
      <c r="N77" s="267"/>
      <c r="O77" s="305"/>
      <c r="P77" s="279"/>
      <c r="Q77" s="853"/>
      <c r="R77" s="252"/>
      <c r="S77" s="120"/>
      <c r="T77" s="1096"/>
      <c r="U77" s="1097"/>
      <c r="V77" s="1093"/>
      <c r="X77" s="196"/>
    </row>
    <row r="78" spans="1:24" ht="15.75" customHeight="1" thickBot="1">
      <c r="A78" s="27"/>
      <c r="B78" s="28"/>
      <c r="C78" s="25"/>
      <c r="D78" s="856"/>
      <c r="E78" s="349"/>
      <c r="F78" s="254"/>
      <c r="G78" s="565"/>
      <c r="H78" s="244"/>
      <c r="I78" s="237"/>
      <c r="J78" s="177"/>
      <c r="K78" s="309"/>
      <c r="L78" s="249"/>
      <c r="M78" s="248"/>
      <c r="N78" s="177"/>
      <c r="O78" s="306"/>
      <c r="P78" s="271"/>
      <c r="Q78" s="853"/>
      <c r="R78" s="252"/>
      <c r="S78" s="120"/>
      <c r="T78" s="1096"/>
      <c r="U78" s="1098"/>
      <c r="V78" s="1094"/>
      <c r="X78" s="196"/>
    </row>
    <row r="79" spans="1:24" ht="15.75" customHeight="1" thickBot="1">
      <c r="A79" s="27"/>
      <c r="B79" s="28"/>
      <c r="C79" s="25"/>
      <c r="D79" s="717"/>
      <c r="E79" s="349"/>
      <c r="F79" s="254"/>
      <c r="G79" s="565"/>
      <c r="H79" s="244"/>
      <c r="I79" s="237"/>
      <c r="J79" s="177"/>
      <c r="K79" s="310"/>
      <c r="L79" s="244"/>
      <c r="M79" s="237"/>
      <c r="N79" s="177"/>
      <c r="O79" s="303"/>
      <c r="P79" s="271"/>
      <c r="Q79" s="853"/>
      <c r="R79" s="252"/>
      <c r="S79" s="120"/>
      <c r="T79" s="1096"/>
      <c r="U79" s="1098"/>
      <c r="V79" s="1094"/>
      <c r="X79" s="196"/>
    </row>
    <row r="80" spans="1:24" ht="15.75" customHeight="1" thickBot="1">
      <c r="A80" s="57"/>
      <c r="B80" s="56"/>
      <c r="C80" s="55"/>
      <c r="D80" s="857"/>
      <c r="E80" s="351"/>
      <c r="F80" s="255"/>
      <c r="G80" s="565"/>
      <c r="H80" s="251"/>
      <c r="I80" s="240"/>
      <c r="J80" s="269"/>
      <c r="K80" s="313"/>
      <c r="L80" s="251"/>
      <c r="M80" s="240"/>
      <c r="N80" s="264"/>
      <c r="O80" s="302"/>
      <c r="P80" s="278"/>
      <c r="Q80" s="853"/>
      <c r="R80" s="252"/>
      <c r="S80" s="120"/>
      <c r="T80" s="1096"/>
      <c r="U80" s="1098"/>
      <c r="V80" s="1095"/>
      <c r="X80" s="196"/>
    </row>
    <row r="81" spans="1:19">
      <c r="D81" s="54"/>
      <c r="E81" s="54"/>
      <c r="R81" s="54"/>
      <c r="S81" s="54"/>
    </row>
    <row r="83" spans="1:19" ht="15" thickBot="1"/>
    <row r="84" spans="1:19">
      <c r="A84" s="515" t="s">
        <v>200</v>
      </c>
      <c r="B84" s="566" t="s">
        <v>163</v>
      </c>
      <c r="C84" s="590">
        <v>2006</v>
      </c>
      <c r="D84" s="662" t="s">
        <v>201</v>
      </c>
    </row>
    <row r="85" spans="1:19">
      <c r="A85" s="493" t="s">
        <v>202</v>
      </c>
      <c r="B85" s="494" t="s">
        <v>203</v>
      </c>
      <c r="C85" s="488">
        <v>2004</v>
      </c>
      <c r="D85" s="637" t="s">
        <v>201</v>
      </c>
    </row>
    <row r="86" spans="1:19">
      <c r="A86" s="493" t="s">
        <v>204</v>
      </c>
      <c r="B86" s="494" t="s">
        <v>205</v>
      </c>
      <c r="C86" s="488">
        <v>2005</v>
      </c>
      <c r="D86" s="637" t="s">
        <v>201</v>
      </c>
    </row>
    <row r="87" spans="1:19" ht="15" thickBot="1">
      <c r="A87" s="563" t="s">
        <v>206</v>
      </c>
      <c r="B87" s="595" t="s">
        <v>207</v>
      </c>
      <c r="C87" s="594">
        <v>2006</v>
      </c>
      <c r="D87" s="645" t="s">
        <v>201</v>
      </c>
    </row>
    <row r="88" spans="1:19">
      <c r="A88" s="724"/>
      <c r="B88" s="724"/>
      <c r="C88" s="665"/>
      <c r="D88" s="665"/>
    </row>
    <row r="89" spans="1:19">
      <c r="A89" s="724"/>
      <c r="B89" s="724"/>
      <c r="C89" s="665"/>
      <c r="D89" s="665"/>
    </row>
    <row r="92" spans="1:19">
      <c r="A92" s="723"/>
      <c r="B92" s="731"/>
      <c r="C92" s="727"/>
      <c r="D92" s="726"/>
    </row>
    <row r="93" spans="1:19">
      <c r="A93" s="723"/>
      <c r="B93" s="731"/>
      <c r="C93" s="727"/>
      <c r="D93" s="726"/>
    </row>
    <row r="94" spans="1:19">
      <c r="A94" s="723"/>
      <c r="B94" s="731"/>
      <c r="C94" s="727"/>
      <c r="D94" s="726"/>
    </row>
    <row r="95" spans="1:19">
      <c r="A95" s="723"/>
      <c r="B95" s="731"/>
      <c r="C95" s="727"/>
      <c r="D95" s="726"/>
    </row>
    <row r="98" spans="1:4">
      <c r="A98" s="723"/>
      <c r="B98" s="731"/>
      <c r="C98" s="727"/>
      <c r="D98" s="726"/>
    </row>
    <row r="99" spans="1:4">
      <c r="A99" s="723"/>
      <c r="B99" s="731"/>
      <c r="C99" s="727"/>
      <c r="D99" s="726"/>
    </row>
    <row r="100" spans="1:4">
      <c r="A100" s="723"/>
      <c r="B100" s="731"/>
      <c r="C100" s="727"/>
      <c r="D100" s="726"/>
    </row>
    <row r="101" spans="1:4">
      <c r="A101" s="723"/>
      <c r="B101" s="731"/>
      <c r="C101" s="727"/>
      <c r="D101" s="726"/>
    </row>
  </sheetData>
  <mergeCells count="64">
    <mergeCell ref="T61:T64"/>
    <mergeCell ref="U61:U64"/>
    <mergeCell ref="V61:V64"/>
    <mergeCell ref="V7:V8"/>
    <mergeCell ref="V9:V12"/>
    <mergeCell ref="V13:V16"/>
    <mergeCell ref="V17:V20"/>
    <mergeCell ref="V21:V24"/>
    <mergeCell ref="V25:V28"/>
    <mergeCell ref="T57:T60"/>
    <mergeCell ref="U57:U60"/>
    <mergeCell ref="T33:T36"/>
    <mergeCell ref="U33:U36"/>
    <mergeCell ref="V29:V32"/>
    <mergeCell ref="V33:V36"/>
    <mergeCell ref="V37:V40"/>
    <mergeCell ref="V41:V44"/>
    <mergeCell ref="V53:V56"/>
    <mergeCell ref="V57:V60"/>
    <mergeCell ref="V45:V48"/>
    <mergeCell ref="V49:V52"/>
    <mergeCell ref="T37:T40"/>
    <mergeCell ref="U37:U40"/>
    <mergeCell ref="T41:T44"/>
    <mergeCell ref="U41:U44"/>
    <mergeCell ref="T53:T56"/>
    <mergeCell ref="U53:U56"/>
    <mergeCell ref="T45:T48"/>
    <mergeCell ref="U45:U48"/>
    <mergeCell ref="T49:T52"/>
    <mergeCell ref="U49:U52"/>
    <mergeCell ref="T21:T24"/>
    <mergeCell ref="U21:U24"/>
    <mergeCell ref="T25:T28"/>
    <mergeCell ref="U25:U28"/>
    <mergeCell ref="T29:T32"/>
    <mergeCell ref="U29:U32"/>
    <mergeCell ref="T9:T12"/>
    <mergeCell ref="U9:U12"/>
    <mergeCell ref="T13:T16"/>
    <mergeCell ref="U13:U16"/>
    <mergeCell ref="T17:T20"/>
    <mergeCell ref="U17:U20"/>
    <mergeCell ref="A1:U2"/>
    <mergeCell ref="A3:U3"/>
    <mergeCell ref="A4:U4"/>
    <mergeCell ref="A5:U5"/>
    <mergeCell ref="F7:G7"/>
    <mergeCell ref="J7:K7"/>
    <mergeCell ref="N7:O7"/>
    <mergeCell ref="P7:Q7"/>
    <mergeCell ref="U7:U8"/>
    <mergeCell ref="V65:V68"/>
    <mergeCell ref="T73:T76"/>
    <mergeCell ref="U73:U76"/>
    <mergeCell ref="V73:V76"/>
    <mergeCell ref="T77:T80"/>
    <mergeCell ref="U77:U80"/>
    <mergeCell ref="V77:V80"/>
    <mergeCell ref="T65:T68"/>
    <mergeCell ref="U65:U68"/>
    <mergeCell ref="T69:T72"/>
    <mergeCell ref="U69:U72"/>
    <mergeCell ref="V69:V72"/>
  </mergeCells>
  <pageMargins left="0.23622047244094491" right="0.23622047244094491" top="0.74803149606299213" bottom="0.74803149606299213" header="0.31496062992125984" footer="0.31496062992125984"/>
  <pageSetup paperSize="9" scale="5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Z76"/>
  <sheetViews>
    <sheetView topLeftCell="A31" zoomScale="120" zoomScaleNormal="120" workbookViewId="0">
      <selection activeCell="A43" sqref="A43:W43"/>
    </sheetView>
  </sheetViews>
  <sheetFormatPr defaultColWidth="9.109375" defaultRowHeight="14.4"/>
  <cols>
    <col min="1" max="1" width="13.33203125" style="53" customWidth="1"/>
    <col min="2" max="2" width="11.88671875" style="53" customWidth="1"/>
    <col min="3" max="3" width="7.5546875" style="53" customWidth="1"/>
    <col min="4" max="4" width="29.6640625" style="53" customWidth="1"/>
    <col min="5" max="5" width="5.109375" style="53" customWidth="1"/>
    <col min="6" max="8" width="5" style="53" customWidth="1"/>
    <col min="9" max="9" width="4.5546875" style="53" customWidth="1"/>
    <col min="10" max="10" width="4.6640625" style="53" customWidth="1"/>
    <col min="11" max="13" width="5" style="53" customWidth="1"/>
    <col min="14" max="14" width="6.33203125" style="53" customWidth="1"/>
    <col min="15" max="15" width="5.6640625" style="53" customWidth="1"/>
    <col min="16" max="16" width="5.88671875" style="53" customWidth="1"/>
    <col min="17" max="21" width="5" style="53" customWidth="1"/>
    <col min="22" max="23" width="8.5546875" style="53" customWidth="1"/>
    <col min="24" max="24" width="9.88671875" style="53" customWidth="1"/>
    <col min="25" max="16384" width="9.109375" style="53"/>
  </cols>
  <sheetData>
    <row r="1" spans="1:26">
      <c r="A1" s="1073" t="s">
        <v>143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3"/>
      <c r="W1" s="1073"/>
    </row>
    <row r="2" spans="1:26">
      <c r="A2" s="1073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  <c r="V2" s="1073"/>
      <c r="W2" s="1073"/>
    </row>
    <row r="3" spans="1:26">
      <c r="A3" s="1075" t="s">
        <v>137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  <c r="V3" s="1075"/>
      <c r="W3" s="1075"/>
      <c r="X3" s="53" t="s">
        <v>138</v>
      </c>
    </row>
    <row r="4" spans="1:26">
      <c r="A4" s="1075" t="s">
        <v>272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075"/>
      <c r="V4" s="1075"/>
      <c r="W4" s="1075"/>
      <c r="X4" s="53" t="s">
        <v>273</v>
      </c>
    </row>
    <row r="5" spans="1:26">
      <c r="A5" s="1075" t="s">
        <v>157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  <c r="V5" s="1075"/>
      <c r="W5" s="1075"/>
    </row>
    <row r="6" spans="1:26" ht="15" thickBot="1">
      <c r="J6" s="53">
        <v>730</v>
      </c>
      <c r="O6" s="53">
        <v>799</v>
      </c>
      <c r="U6" s="81"/>
    </row>
    <row r="7" spans="1:26" ht="15.75" customHeight="1">
      <c r="A7" s="228" t="s">
        <v>4</v>
      </c>
      <c r="B7" s="79" t="s">
        <v>5</v>
      </c>
      <c r="C7" s="79" t="s">
        <v>27</v>
      </c>
      <c r="D7" s="78" t="s">
        <v>7</v>
      </c>
      <c r="E7" s="77"/>
      <c r="F7" s="1102" t="s">
        <v>158</v>
      </c>
      <c r="G7" s="1102"/>
      <c r="H7" s="1105"/>
      <c r="I7" s="582"/>
      <c r="J7" s="580"/>
      <c r="K7" s="1100" t="s">
        <v>29</v>
      </c>
      <c r="L7" s="1100"/>
      <c r="M7" s="1106"/>
      <c r="N7" s="582"/>
      <c r="O7" s="580"/>
      <c r="P7" s="1100" t="s">
        <v>159</v>
      </c>
      <c r="Q7" s="1100"/>
      <c r="R7" s="1106"/>
      <c r="S7" s="1107" t="s">
        <v>160</v>
      </c>
      <c r="T7" s="1102"/>
      <c r="U7" s="1105"/>
      <c r="V7" s="77" t="s">
        <v>32</v>
      </c>
      <c r="W7" s="76" t="s">
        <v>10</v>
      </c>
    </row>
    <row r="8" spans="1:26" ht="15" thickBot="1">
      <c r="A8" s="229"/>
      <c r="B8" s="74"/>
      <c r="C8" s="74"/>
      <c r="D8" s="73"/>
      <c r="E8" s="70" t="s">
        <v>36</v>
      </c>
      <c r="F8" s="72" t="s">
        <v>36</v>
      </c>
      <c r="G8" s="111" t="s">
        <v>37</v>
      </c>
      <c r="H8" s="111" t="s">
        <v>141</v>
      </c>
      <c r="I8" s="72" t="s">
        <v>36</v>
      </c>
      <c r="J8" s="72" t="s">
        <v>36</v>
      </c>
      <c r="K8" s="71" t="s">
        <v>36</v>
      </c>
      <c r="L8" s="109" t="s">
        <v>37</v>
      </c>
      <c r="M8" s="108" t="s">
        <v>141</v>
      </c>
      <c r="N8" s="322" t="s">
        <v>36</v>
      </c>
      <c r="O8" s="71" t="s">
        <v>36</v>
      </c>
      <c r="P8" s="71" t="s">
        <v>36</v>
      </c>
      <c r="Q8" s="109" t="s">
        <v>37</v>
      </c>
      <c r="R8" s="110" t="s">
        <v>141</v>
      </c>
      <c r="S8" s="71" t="s">
        <v>36</v>
      </c>
      <c r="T8" s="769" t="s">
        <v>37</v>
      </c>
      <c r="U8" s="762" t="s">
        <v>141</v>
      </c>
      <c r="V8" s="70" t="s">
        <v>38</v>
      </c>
      <c r="W8" s="69" t="s">
        <v>38</v>
      </c>
      <c r="X8" s="835" t="s">
        <v>11</v>
      </c>
      <c r="Y8" s="835"/>
    </row>
    <row r="9" spans="1:26" ht="15" thickBot="1">
      <c r="A9" s="493" t="s">
        <v>233</v>
      </c>
      <c r="B9" s="494" t="s">
        <v>191</v>
      </c>
      <c r="C9" s="488">
        <v>2006</v>
      </c>
      <c r="D9" s="643" t="s">
        <v>234</v>
      </c>
      <c r="E9" s="342">
        <v>3.52</v>
      </c>
      <c r="F9" s="360">
        <v>3.37</v>
      </c>
      <c r="G9" s="797">
        <f t="shared" ref="G9:G40" si="0">IF(MIN(E9:F9)&gt;10,0,(10.1-CEILING(MIN(E9:F9),0.1))*10)</f>
        <v>67</v>
      </c>
      <c r="H9" s="791">
        <v>2</v>
      </c>
      <c r="I9" s="243">
        <v>715</v>
      </c>
      <c r="J9" s="243">
        <v>725</v>
      </c>
      <c r="K9" s="256">
        <v>733</v>
      </c>
      <c r="L9" s="308">
        <v>61</v>
      </c>
      <c r="M9" s="806"/>
      <c r="N9" s="243">
        <v>1064</v>
      </c>
      <c r="O9" s="236">
        <v>1094</v>
      </c>
      <c r="P9" s="265">
        <v>1135</v>
      </c>
      <c r="Q9" s="305">
        <v>63</v>
      </c>
      <c r="R9" s="1015"/>
      <c r="S9" s="270">
        <v>65</v>
      </c>
      <c r="T9" s="820">
        <f t="shared" ref="T9:T40" si="1">S9</f>
        <v>65</v>
      </c>
      <c r="U9" s="833">
        <v>1</v>
      </c>
      <c r="V9" s="754">
        <f t="shared" ref="V9:V40" si="2">(G9+L9+Q9+T9)</f>
        <v>256</v>
      </c>
      <c r="W9" s="627">
        <f t="shared" ref="W9:W40" si="3">RANK(V9,$V$9:$V$72)</f>
        <v>1</v>
      </c>
      <c r="X9" s="635">
        <v>1</v>
      </c>
      <c r="Y9" s="635"/>
    </row>
    <row r="10" spans="1:26" ht="15" thickBot="1">
      <c r="A10" s="483" t="s">
        <v>219</v>
      </c>
      <c r="B10" s="484" t="s">
        <v>163</v>
      </c>
      <c r="C10" s="535">
        <v>2005</v>
      </c>
      <c r="D10" s="532" t="s">
        <v>116</v>
      </c>
      <c r="E10" s="353">
        <v>3.87</v>
      </c>
      <c r="F10" s="600">
        <v>3.68</v>
      </c>
      <c r="G10" s="798">
        <f t="shared" si="0"/>
        <v>63.999999999999993</v>
      </c>
      <c r="H10" s="766"/>
      <c r="I10" s="244">
        <v>749</v>
      </c>
      <c r="J10" s="244">
        <v>763</v>
      </c>
      <c r="K10" s="198">
        <v>745</v>
      </c>
      <c r="L10" s="308">
        <v>67</v>
      </c>
      <c r="M10" s="813">
        <v>2</v>
      </c>
      <c r="N10" s="244">
        <v>811</v>
      </c>
      <c r="O10" s="237">
        <v>1090</v>
      </c>
      <c r="P10" s="177">
        <v>1137</v>
      </c>
      <c r="Q10" s="306">
        <v>63</v>
      </c>
      <c r="R10" s="753">
        <v>3</v>
      </c>
      <c r="S10" s="271">
        <v>55</v>
      </c>
      <c r="T10" s="821">
        <f t="shared" si="1"/>
        <v>55</v>
      </c>
      <c r="U10" s="827"/>
      <c r="V10" s="761">
        <f t="shared" si="2"/>
        <v>249</v>
      </c>
      <c r="W10" s="755">
        <f t="shared" si="3"/>
        <v>2</v>
      </c>
      <c r="X10" s="635">
        <v>2</v>
      </c>
      <c r="Y10" s="635"/>
    </row>
    <row r="11" spans="1:26" ht="15" thickBot="1">
      <c r="A11" s="493" t="s">
        <v>231</v>
      </c>
      <c r="B11" s="658" t="s">
        <v>232</v>
      </c>
      <c r="C11" s="488">
        <v>2006</v>
      </c>
      <c r="D11" s="640" t="s">
        <v>57</v>
      </c>
      <c r="E11" s="344">
        <v>6.13</v>
      </c>
      <c r="F11" s="600">
        <v>5.22</v>
      </c>
      <c r="G11" s="798">
        <f t="shared" si="0"/>
        <v>47.999999999999986</v>
      </c>
      <c r="H11" s="764"/>
      <c r="I11" s="244">
        <v>746</v>
      </c>
      <c r="J11" s="244">
        <v>748</v>
      </c>
      <c r="K11" s="198">
        <v>747</v>
      </c>
      <c r="L11" s="308">
        <v>63</v>
      </c>
      <c r="M11" s="808"/>
      <c r="N11" s="244">
        <v>1247</v>
      </c>
      <c r="O11" s="237">
        <v>1327</v>
      </c>
      <c r="P11" s="177">
        <v>1303</v>
      </c>
      <c r="Q11" s="303">
        <v>82</v>
      </c>
      <c r="R11" s="764">
        <v>1</v>
      </c>
      <c r="S11" s="271">
        <v>55</v>
      </c>
      <c r="T11" s="822">
        <f t="shared" si="1"/>
        <v>55</v>
      </c>
      <c r="U11" s="827"/>
      <c r="V11" s="760">
        <f t="shared" si="2"/>
        <v>248</v>
      </c>
      <c r="W11" s="755">
        <f t="shared" si="3"/>
        <v>3</v>
      </c>
      <c r="X11" s="635">
        <v>3</v>
      </c>
      <c r="Y11" s="635"/>
    </row>
    <row r="12" spans="1:26" ht="15" thickBot="1">
      <c r="A12" s="591" t="s">
        <v>183</v>
      </c>
      <c r="B12" s="659" t="s">
        <v>184</v>
      </c>
      <c r="C12" s="593">
        <v>2007</v>
      </c>
      <c r="D12" s="637" t="s">
        <v>51</v>
      </c>
      <c r="E12" s="365">
        <v>4.29</v>
      </c>
      <c r="F12" s="599">
        <v>4.49</v>
      </c>
      <c r="G12" s="799">
        <f t="shared" si="0"/>
        <v>58</v>
      </c>
      <c r="H12" s="793"/>
      <c r="I12" s="245">
        <v>690</v>
      </c>
      <c r="J12" s="245">
        <v>708</v>
      </c>
      <c r="K12" s="257">
        <v>720</v>
      </c>
      <c r="L12" s="309">
        <v>59</v>
      </c>
      <c r="M12" s="788"/>
      <c r="N12" s="245">
        <v>1042</v>
      </c>
      <c r="O12" s="238">
        <v>1086</v>
      </c>
      <c r="P12" s="266">
        <v>1214</v>
      </c>
      <c r="Q12" s="304">
        <v>71</v>
      </c>
      <c r="R12" s="768">
        <v>2</v>
      </c>
      <c r="S12" s="272">
        <v>51</v>
      </c>
      <c r="T12" s="821">
        <f t="shared" si="1"/>
        <v>51</v>
      </c>
      <c r="U12" s="831"/>
      <c r="V12" s="760">
        <f t="shared" si="2"/>
        <v>239</v>
      </c>
      <c r="W12" s="755">
        <f t="shared" si="3"/>
        <v>4</v>
      </c>
      <c r="X12" s="635">
        <v>4</v>
      </c>
      <c r="Y12" s="635"/>
      <c r="Z12" s="1045"/>
    </row>
    <row r="13" spans="1:26" ht="15" thickBot="1">
      <c r="A13" s="536" t="s">
        <v>169</v>
      </c>
      <c r="B13" s="538" t="s">
        <v>170</v>
      </c>
      <c r="C13" s="530">
        <v>2006</v>
      </c>
      <c r="D13" s="878" t="s">
        <v>171</v>
      </c>
      <c r="E13" s="346">
        <v>4.49</v>
      </c>
      <c r="F13" s="253">
        <v>3.97</v>
      </c>
      <c r="G13" s="798">
        <f t="shared" si="0"/>
        <v>61</v>
      </c>
      <c r="H13" s="766"/>
      <c r="I13" s="243">
        <v>712</v>
      </c>
      <c r="J13" s="243">
        <v>728</v>
      </c>
      <c r="K13" s="256">
        <v>723</v>
      </c>
      <c r="L13" s="307">
        <v>59</v>
      </c>
      <c r="M13" s="813"/>
      <c r="N13" s="243">
        <v>1074</v>
      </c>
      <c r="O13" s="243">
        <v>1042</v>
      </c>
      <c r="P13" s="256">
        <v>1044</v>
      </c>
      <c r="Q13" s="307">
        <v>57</v>
      </c>
      <c r="R13" s="766"/>
      <c r="S13" s="270">
        <v>59</v>
      </c>
      <c r="T13" s="822">
        <f t="shared" si="1"/>
        <v>59</v>
      </c>
      <c r="U13" s="827"/>
      <c r="V13" s="758">
        <f t="shared" si="2"/>
        <v>236</v>
      </c>
      <c r="W13" s="755">
        <f t="shared" si="3"/>
        <v>5</v>
      </c>
      <c r="X13" s="635">
        <v>5</v>
      </c>
      <c r="Y13" s="635"/>
    </row>
    <row r="14" spans="1:26" ht="15" thickBot="1">
      <c r="A14" s="515" t="s">
        <v>172</v>
      </c>
      <c r="B14" s="494" t="s">
        <v>173</v>
      </c>
      <c r="C14" s="488">
        <v>2006</v>
      </c>
      <c r="D14" s="634" t="s">
        <v>171</v>
      </c>
      <c r="E14" s="346">
        <v>4.2</v>
      </c>
      <c r="F14" s="602">
        <v>3.56</v>
      </c>
      <c r="G14" s="799">
        <f t="shared" si="0"/>
        <v>65</v>
      </c>
      <c r="H14" s="801"/>
      <c r="I14" s="244">
        <v>724</v>
      </c>
      <c r="J14" s="244">
        <v>730</v>
      </c>
      <c r="K14" s="198">
        <v>729</v>
      </c>
      <c r="L14" s="309">
        <v>61</v>
      </c>
      <c r="M14" s="808"/>
      <c r="N14" s="244">
        <v>897</v>
      </c>
      <c r="O14" s="244">
        <v>896</v>
      </c>
      <c r="P14" s="198">
        <v>975</v>
      </c>
      <c r="Q14" s="309">
        <v>47</v>
      </c>
      <c r="R14" s="767"/>
      <c r="S14" s="271">
        <v>61</v>
      </c>
      <c r="T14" s="821">
        <f t="shared" si="1"/>
        <v>61</v>
      </c>
      <c r="U14" s="827"/>
      <c r="V14" s="685">
        <f t="shared" si="2"/>
        <v>234</v>
      </c>
      <c r="W14" s="755">
        <f t="shared" si="3"/>
        <v>6</v>
      </c>
      <c r="X14" s="635">
        <v>6</v>
      </c>
      <c r="Y14" s="635"/>
    </row>
    <row r="15" spans="1:26" ht="15" thickBot="1">
      <c r="A15" s="483" t="s">
        <v>224</v>
      </c>
      <c r="B15" s="513" t="s">
        <v>225</v>
      </c>
      <c r="C15" s="533">
        <v>2005</v>
      </c>
      <c r="D15" s="608" t="s">
        <v>226</v>
      </c>
      <c r="E15" s="356">
        <v>4.2699999999999996</v>
      </c>
      <c r="F15" s="254">
        <v>3.4</v>
      </c>
      <c r="G15" s="800">
        <f t="shared" si="0"/>
        <v>67</v>
      </c>
      <c r="H15" s="832">
        <v>3</v>
      </c>
      <c r="I15" s="244">
        <v>718</v>
      </c>
      <c r="J15" s="244">
        <v>722</v>
      </c>
      <c r="K15" s="198">
        <v>737</v>
      </c>
      <c r="L15" s="310">
        <v>61</v>
      </c>
      <c r="M15" s="788"/>
      <c r="N15" s="244">
        <v>919</v>
      </c>
      <c r="O15" s="244">
        <v>945</v>
      </c>
      <c r="P15" s="198">
        <v>930</v>
      </c>
      <c r="Q15" s="301">
        <v>44</v>
      </c>
      <c r="R15" s="764"/>
      <c r="S15" s="271">
        <v>59</v>
      </c>
      <c r="T15" s="823">
        <f t="shared" si="1"/>
        <v>59</v>
      </c>
      <c r="U15" s="829"/>
      <c r="V15" s="759">
        <f t="shared" si="2"/>
        <v>231</v>
      </c>
      <c r="W15" s="755">
        <f t="shared" si="3"/>
        <v>7</v>
      </c>
      <c r="X15" s="635">
        <v>7</v>
      </c>
      <c r="Y15" s="635"/>
    </row>
    <row r="16" spans="1:26" ht="15" thickBot="1">
      <c r="A16" s="520" t="s">
        <v>228</v>
      </c>
      <c r="B16" s="546" t="s">
        <v>229</v>
      </c>
      <c r="C16" s="521">
        <v>2005</v>
      </c>
      <c r="D16" s="940" t="s">
        <v>57</v>
      </c>
      <c r="E16" s="361">
        <v>3.3</v>
      </c>
      <c r="F16" s="601">
        <v>11</v>
      </c>
      <c r="G16" s="798">
        <f t="shared" si="0"/>
        <v>67.999999999999986</v>
      </c>
      <c r="H16" s="1046">
        <v>1</v>
      </c>
      <c r="I16" s="245">
        <v>642</v>
      </c>
      <c r="J16" s="245">
        <v>661</v>
      </c>
      <c r="K16" s="257">
        <v>681</v>
      </c>
      <c r="L16" s="311">
        <v>51</v>
      </c>
      <c r="M16" s="1017"/>
      <c r="N16" s="245">
        <v>989</v>
      </c>
      <c r="O16" s="245">
        <v>1018</v>
      </c>
      <c r="P16" s="257">
        <v>961</v>
      </c>
      <c r="Q16" s="304">
        <v>51</v>
      </c>
      <c r="R16" s="1020"/>
      <c r="S16" s="272">
        <v>60</v>
      </c>
      <c r="T16" s="824">
        <f t="shared" si="1"/>
        <v>60</v>
      </c>
      <c r="U16" s="830"/>
      <c r="V16" s="760">
        <f t="shared" si="2"/>
        <v>230</v>
      </c>
      <c r="W16" s="755">
        <f t="shared" si="3"/>
        <v>8</v>
      </c>
      <c r="X16" s="635">
        <v>8</v>
      </c>
      <c r="Y16" s="635"/>
    </row>
    <row r="17" spans="1:25" ht="15" thickBot="1">
      <c r="A17" s="27" t="s">
        <v>210</v>
      </c>
      <c r="B17" s="907" t="s">
        <v>211</v>
      </c>
      <c r="C17" s="737">
        <v>2006</v>
      </c>
      <c r="D17" s="880" t="s">
        <v>65</v>
      </c>
      <c r="E17" s="924">
        <v>3.89</v>
      </c>
      <c r="F17" s="253">
        <v>4.01</v>
      </c>
      <c r="G17" s="800">
        <f t="shared" si="0"/>
        <v>61.999999999999993</v>
      </c>
      <c r="H17" s="766"/>
      <c r="I17" s="243">
        <v>709</v>
      </c>
      <c r="J17" s="243">
        <v>708</v>
      </c>
      <c r="K17" s="256">
        <v>706</v>
      </c>
      <c r="L17" s="307">
        <v>55</v>
      </c>
      <c r="M17" s="808"/>
      <c r="N17" s="243">
        <v>1041</v>
      </c>
      <c r="O17" s="236">
        <v>1037</v>
      </c>
      <c r="P17" s="265">
        <v>1025</v>
      </c>
      <c r="Q17" s="305">
        <v>54</v>
      </c>
      <c r="R17" s="766"/>
      <c r="S17" s="270">
        <v>58</v>
      </c>
      <c r="T17" s="823">
        <f t="shared" si="1"/>
        <v>58</v>
      </c>
      <c r="U17" s="827"/>
      <c r="V17" s="1031">
        <f t="shared" si="2"/>
        <v>229</v>
      </c>
      <c r="W17" s="755">
        <f t="shared" si="3"/>
        <v>9</v>
      </c>
      <c r="X17" s="635">
        <v>9</v>
      </c>
      <c r="Y17" s="635"/>
    </row>
    <row r="18" spans="1:25" ht="15" thickBot="1">
      <c r="A18" s="715" t="s">
        <v>177</v>
      </c>
      <c r="B18" s="546" t="s">
        <v>178</v>
      </c>
      <c r="C18" s="488">
        <v>2006</v>
      </c>
      <c r="D18" s="637" t="s">
        <v>51</v>
      </c>
      <c r="E18" s="349">
        <v>4.26</v>
      </c>
      <c r="F18" s="606">
        <v>6.61</v>
      </c>
      <c r="G18" s="798">
        <f t="shared" si="0"/>
        <v>58</v>
      </c>
      <c r="H18" s="764"/>
      <c r="I18" s="244">
        <v>754</v>
      </c>
      <c r="J18" s="244">
        <v>760</v>
      </c>
      <c r="K18" s="198">
        <v>771</v>
      </c>
      <c r="L18" s="309">
        <v>69</v>
      </c>
      <c r="M18" s="813">
        <v>1</v>
      </c>
      <c r="N18" s="244">
        <v>927</v>
      </c>
      <c r="O18" s="237">
        <v>1048</v>
      </c>
      <c r="P18" s="177">
        <v>965</v>
      </c>
      <c r="Q18" s="306">
        <v>54</v>
      </c>
      <c r="R18" s="764"/>
      <c r="S18" s="271">
        <v>46</v>
      </c>
      <c r="T18" s="822">
        <f t="shared" si="1"/>
        <v>46</v>
      </c>
      <c r="U18" s="834"/>
      <c r="V18" s="761">
        <f t="shared" si="2"/>
        <v>227</v>
      </c>
      <c r="W18" s="755">
        <f t="shared" si="3"/>
        <v>10</v>
      </c>
      <c r="X18" s="635">
        <v>10</v>
      </c>
      <c r="Y18" s="635"/>
    </row>
    <row r="19" spans="1:25" ht="15" thickBot="1">
      <c r="A19" s="27" t="s">
        <v>209</v>
      </c>
      <c r="B19" s="28" t="s">
        <v>191</v>
      </c>
      <c r="C19" s="737">
        <v>2005</v>
      </c>
      <c r="D19" s="637" t="s">
        <v>65</v>
      </c>
      <c r="E19" s="353">
        <v>4.62</v>
      </c>
      <c r="F19" s="254">
        <v>4.7</v>
      </c>
      <c r="G19" s="800">
        <f t="shared" si="0"/>
        <v>53.999999999999993</v>
      </c>
      <c r="H19" s="801"/>
      <c r="I19" s="244">
        <v>699</v>
      </c>
      <c r="J19" s="244">
        <v>713</v>
      </c>
      <c r="K19" s="198">
        <v>711</v>
      </c>
      <c r="L19" s="308">
        <v>57</v>
      </c>
      <c r="M19" s="808"/>
      <c r="N19" s="244">
        <v>965</v>
      </c>
      <c r="O19" s="237">
        <v>997</v>
      </c>
      <c r="P19" s="177">
        <v>1047</v>
      </c>
      <c r="Q19" s="303">
        <v>54</v>
      </c>
      <c r="R19" s="751"/>
      <c r="S19" s="271">
        <v>62</v>
      </c>
      <c r="T19" s="821">
        <f t="shared" si="1"/>
        <v>62</v>
      </c>
      <c r="U19" s="826">
        <v>2</v>
      </c>
      <c r="V19" s="761">
        <f t="shared" si="2"/>
        <v>227</v>
      </c>
      <c r="W19" s="755">
        <f t="shared" si="3"/>
        <v>10</v>
      </c>
      <c r="X19" s="635">
        <v>11</v>
      </c>
      <c r="Y19" s="635"/>
    </row>
    <row r="20" spans="1:25" ht="15" thickBot="1">
      <c r="A20" s="539" t="s">
        <v>230</v>
      </c>
      <c r="B20" s="522" t="s">
        <v>163</v>
      </c>
      <c r="C20" s="521">
        <v>2006</v>
      </c>
      <c r="D20" s="640" t="s">
        <v>57</v>
      </c>
      <c r="E20" s="1014">
        <v>4.47</v>
      </c>
      <c r="F20" s="601">
        <v>6.52</v>
      </c>
      <c r="G20" s="798">
        <f t="shared" si="0"/>
        <v>56</v>
      </c>
      <c r="H20" s="766"/>
      <c r="I20" s="245">
        <v>721</v>
      </c>
      <c r="J20" s="246">
        <v>734</v>
      </c>
      <c r="K20" s="258">
        <v>734</v>
      </c>
      <c r="L20" s="309">
        <v>61</v>
      </c>
      <c r="M20" s="810"/>
      <c r="N20" s="245">
        <v>952</v>
      </c>
      <c r="O20" s="977">
        <v>1016</v>
      </c>
      <c r="P20" s="266">
        <v>990</v>
      </c>
      <c r="Q20" s="304">
        <v>51</v>
      </c>
      <c r="R20" s="1021"/>
      <c r="S20" s="272">
        <v>52</v>
      </c>
      <c r="T20" s="821">
        <f t="shared" si="1"/>
        <v>52</v>
      </c>
      <c r="U20" s="827"/>
      <c r="V20" s="761">
        <f t="shared" si="2"/>
        <v>220</v>
      </c>
      <c r="W20" s="755">
        <f t="shared" si="3"/>
        <v>12</v>
      </c>
      <c r="X20" s="635">
        <v>12</v>
      </c>
      <c r="Y20" s="635"/>
    </row>
    <row r="21" spans="1:25" ht="15" thickBot="1">
      <c r="A21" s="536" t="s">
        <v>247</v>
      </c>
      <c r="B21" s="537" t="s">
        <v>203</v>
      </c>
      <c r="C21" s="529">
        <v>2005</v>
      </c>
      <c r="D21" s="919" t="s">
        <v>248</v>
      </c>
      <c r="E21" s="348">
        <v>4.46</v>
      </c>
      <c r="F21" s="360">
        <v>4.26</v>
      </c>
      <c r="G21" s="798">
        <f t="shared" si="0"/>
        <v>58</v>
      </c>
      <c r="H21" s="802"/>
      <c r="I21" s="243">
        <v>688</v>
      </c>
      <c r="J21" s="236">
        <v>702</v>
      </c>
      <c r="K21" s="265">
        <v>703</v>
      </c>
      <c r="L21" s="312">
        <v>55</v>
      </c>
      <c r="M21" s="808"/>
      <c r="N21" s="243">
        <v>908</v>
      </c>
      <c r="O21" s="236">
        <v>898</v>
      </c>
      <c r="P21" s="265">
        <v>950</v>
      </c>
      <c r="Q21" s="300">
        <v>45</v>
      </c>
      <c r="R21" s="766"/>
      <c r="S21" s="270">
        <v>60</v>
      </c>
      <c r="T21" s="822">
        <f t="shared" si="1"/>
        <v>60</v>
      </c>
      <c r="U21" s="829"/>
      <c r="V21" s="685">
        <f t="shared" si="2"/>
        <v>218</v>
      </c>
      <c r="W21" s="755">
        <f t="shared" si="3"/>
        <v>13</v>
      </c>
      <c r="X21" s="635">
        <v>13</v>
      </c>
      <c r="Y21" s="635"/>
    </row>
    <row r="22" spans="1:25" ht="15" thickBot="1">
      <c r="A22" s="483" t="s">
        <v>192</v>
      </c>
      <c r="B22" s="513" t="s">
        <v>193</v>
      </c>
      <c r="C22" s="533">
        <v>2005</v>
      </c>
      <c r="D22" s="532" t="s">
        <v>133</v>
      </c>
      <c r="E22" s="353">
        <v>4.0999999999999996</v>
      </c>
      <c r="F22" s="600">
        <v>4.71</v>
      </c>
      <c r="G22" s="800">
        <f t="shared" si="0"/>
        <v>59.999999999999993</v>
      </c>
      <c r="H22" s="802"/>
      <c r="I22" s="244">
        <v>711</v>
      </c>
      <c r="J22" s="237"/>
      <c r="K22" s="260">
        <v>762</v>
      </c>
      <c r="L22" s="308">
        <v>67</v>
      </c>
      <c r="M22" s="815">
        <v>3</v>
      </c>
      <c r="N22" s="244">
        <v>663</v>
      </c>
      <c r="O22" s="237">
        <v>818</v>
      </c>
      <c r="P22" s="260">
        <v>871</v>
      </c>
      <c r="Q22" s="306">
        <v>37</v>
      </c>
      <c r="R22" s="751"/>
      <c r="S22" s="274">
        <v>50</v>
      </c>
      <c r="T22" s="820">
        <f t="shared" si="1"/>
        <v>50</v>
      </c>
      <c r="U22" s="833"/>
      <c r="V22" s="1031">
        <f t="shared" si="2"/>
        <v>214</v>
      </c>
      <c r="W22" s="755">
        <f t="shared" si="3"/>
        <v>14</v>
      </c>
      <c r="X22" s="635">
        <v>14</v>
      </c>
      <c r="Y22" s="635"/>
    </row>
    <row r="23" spans="1:25" ht="15" thickBot="1">
      <c r="A23" s="483" t="s">
        <v>194</v>
      </c>
      <c r="B23" s="516" t="s">
        <v>195</v>
      </c>
      <c r="C23" s="533">
        <v>2005</v>
      </c>
      <c r="D23" s="532" t="s">
        <v>133</v>
      </c>
      <c r="E23" s="353">
        <v>4.13</v>
      </c>
      <c r="F23" s="254">
        <v>3.55</v>
      </c>
      <c r="G23" s="798">
        <f t="shared" si="0"/>
        <v>65</v>
      </c>
      <c r="H23" s="805"/>
      <c r="I23" s="244">
        <v>647</v>
      </c>
      <c r="J23" s="237">
        <v>670</v>
      </c>
      <c r="K23" s="260">
        <v>693</v>
      </c>
      <c r="L23" s="308">
        <v>53</v>
      </c>
      <c r="M23" s="788"/>
      <c r="N23" s="244">
        <v>712</v>
      </c>
      <c r="O23" s="237">
        <v>821</v>
      </c>
      <c r="P23" s="260">
        <v>852</v>
      </c>
      <c r="Q23" s="306">
        <v>35</v>
      </c>
      <c r="R23" s="767"/>
      <c r="S23" s="274">
        <v>60</v>
      </c>
      <c r="T23" s="820">
        <f t="shared" si="1"/>
        <v>60</v>
      </c>
      <c r="U23" s="1029"/>
      <c r="V23" s="685">
        <f t="shared" si="2"/>
        <v>213</v>
      </c>
      <c r="W23" s="755">
        <f t="shared" si="3"/>
        <v>15</v>
      </c>
      <c r="X23" s="635">
        <v>15</v>
      </c>
      <c r="Y23" s="635"/>
    </row>
    <row r="24" spans="1:25" ht="15" thickBot="1">
      <c r="A24" s="903" t="s">
        <v>162</v>
      </c>
      <c r="B24" s="906" t="s">
        <v>163</v>
      </c>
      <c r="C24" s="524">
        <v>2006</v>
      </c>
      <c r="D24" s="544" t="s">
        <v>71</v>
      </c>
      <c r="E24" s="361">
        <v>6.18</v>
      </c>
      <c r="F24" s="601">
        <v>4.82</v>
      </c>
      <c r="G24" s="799">
        <f t="shared" si="0"/>
        <v>51.999999999999993</v>
      </c>
      <c r="H24" s="764"/>
      <c r="I24" s="245"/>
      <c r="J24" s="977"/>
      <c r="K24" s="266">
        <v>669</v>
      </c>
      <c r="L24" s="309">
        <v>47</v>
      </c>
      <c r="M24" s="809"/>
      <c r="N24" s="245">
        <v>984</v>
      </c>
      <c r="O24" s="977">
        <v>1023</v>
      </c>
      <c r="P24" s="266">
        <v>1040</v>
      </c>
      <c r="Q24" s="303">
        <v>54</v>
      </c>
      <c r="R24" s="764"/>
      <c r="S24" s="272">
        <v>60</v>
      </c>
      <c r="T24" s="821">
        <f t="shared" si="1"/>
        <v>60</v>
      </c>
      <c r="U24" s="828"/>
      <c r="V24" s="759">
        <f t="shared" si="2"/>
        <v>213</v>
      </c>
      <c r="W24" s="755">
        <f t="shared" si="3"/>
        <v>15</v>
      </c>
      <c r="X24" s="635">
        <v>16</v>
      </c>
      <c r="Y24" s="635"/>
    </row>
    <row r="25" spans="1:25" ht="15" thickBot="1">
      <c r="A25" s="547" t="s">
        <v>222</v>
      </c>
      <c r="B25" s="548" t="s">
        <v>223</v>
      </c>
      <c r="C25" s="549">
        <v>2005</v>
      </c>
      <c r="D25" s="642" t="s">
        <v>116</v>
      </c>
      <c r="E25" s="352">
        <v>5.12</v>
      </c>
      <c r="F25" s="360">
        <v>3.9</v>
      </c>
      <c r="G25" s="800">
        <f t="shared" si="0"/>
        <v>61.999999999999993</v>
      </c>
      <c r="H25" s="764"/>
      <c r="I25" s="243">
        <v>661</v>
      </c>
      <c r="J25" s="236">
        <v>700</v>
      </c>
      <c r="K25" s="265">
        <v>714</v>
      </c>
      <c r="L25" s="307">
        <v>57</v>
      </c>
      <c r="M25" s="813"/>
      <c r="N25" s="243"/>
      <c r="O25" s="236"/>
      <c r="P25" s="265">
        <v>866</v>
      </c>
      <c r="Q25" s="300">
        <v>36</v>
      </c>
      <c r="R25" s="753"/>
      <c r="S25" s="270">
        <v>53</v>
      </c>
      <c r="T25" s="822">
        <f t="shared" si="1"/>
        <v>53</v>
      </c>
      <c r="U25" s="1027"/>
      <c r="V25" s="761">
        <f t="shared" si="2"/>
        <v>208</v>
      </c>
      <c r="W25" s="755">
        <f t="shared" si="3"/>
        <v>17</v>
      </c>
      <c r="X25" s="635">
        <v>17</v>
      </c>
      <c r="Y25" s="635"/>
    </row>
    <row r="26" spans="1:25" ht="15" thickBot="1">
      <c r="A26" s="515" t="s">
        <v>261</v>
      </c>
      <c r="B26" s="494" t="s">
        <v>223</v>
      </c>
      <c r="C26" s="488">
        <v>2006</v>
      </c>
      <c r="D26" s="637" t="s">
        <v>262</v>
      </c>
      <c r="E26" s="349">
        <v>3.66</v>
      </c>
      <c r="F26" s="606">
        <v>3.44</v>
      </c>
      <c r="G26" s="798">
        <f t="shared" si="0"/>
        <v>66</v>
      </c>
      <c r="H26" s="764"/>
      <c r="I26" s="244">
        <v>643</v>
      </c>
      <c r="J26" s="237">
        <v>672</v>
      </c>
      <c r="K26" s="177">
        <v>677</v>
      </c>
      <c r="L26" s="309">
        <v>49</v>
      </c>
      <c r="M26" s="813"/>
      <c r="N26" s="244">
        <v>846</v>
      </c>
      <c r="O26" s="237">
        <v>729</v>
      </c>
      <c r="P26" s="177">
        <v>778</v>
      </c>
      <c r="Q26" s="301">
        <v>34</v>
      </c>
      <c r="R26" s="764"/>
      <c r="S26" s="271">
        <v>58</v>
      </c>
      <c r="T26" s="820">
        <f t="shared" si="1"/>
        <v>58</v>
      </c>
      <c r="U26" s="825"/>
      <c r="V26" s="759">
        <f t="shared" si="2"/>
        <v>207</v>
      </c>
      <c r="W26" s="755">
        <f t="shared" si="3"/>
        <v>18</v>
      </c>
      <c r="X26" s="635">
        <v>18</v>
      </c>
      <c r="Y26" s="635"/>
    </row>
    <row r="27" spans="1:25" ht="15" thickBot="1">
      <c r="A27" s="493" t="s">
        <v>249</v>
      </c>
      <c r="B27" s="494" t="s">
        <v>244</v>
      </c>
      <c r="C27" s="488">
        <v>2005</v>
      </c>
      <c r="D27" s="492" t="s">
        <v>248</v>
      </c>
      <c r="E27" s="349">
        <v>3.5</v>
      </c>
      <c r="F27" s="602">
        <v>3.47</v>
      </c>
      <c r="G27" s="798">
        <f t="shared" si="0"/>
        <v>66</v>
      </c>
      <c r="H27" s="803"/>
      <c r="I27" s="244">
        <v>637</v>
      </c>
      <c r="J27" s="237">
        <v>634</v>
      </c>
      <c r="K27" s="177">
        <v>648</v>
      </c>
      <c r="L27" s="310">
        <v>43</v>
      </c>
      <c r="M27" s="808"/>
      <c r="N27" s="244">
        <v>988</v>
      </c>
      <c r="O27" s="237">
        <v>916</v>
      </c>
      <c r="P27" s="177">
        <v>923</v>
      </c>
      <c r="Q27" s="314">
        <v>48</v>
      </c>
      <c r="R27" s="766"/>
      <c r="S27" s="271">
        <v>48</v>
      </c>
      <c r="T27" s="820">
        <f t="shared" si="1"/>
        <v>48</v>
      </c>
      <c r="U27" s="827"/>
      <c r="V27" s="796">
        <f t="shared" si="2"/>
        <v>205</v>
      </c>
      <c r="W27" s="627">
        <f t="shared" si="3"/>
        <v>19</v>
      </c>
      <c r="X27" s="635">
        <v>19</v>
      </c>
      <c r="Y27" s="635"/>
    </row>
    <row r="28" spans="1:25" ht="15" thickBot="1">
      <c r="A28" s="526" t="s">
        <v>291</v>
      </c>
      <c r="B28" s="527" t="s">
        <v>186</v>
      </c>
      <c r="C28" s="550">
        <v>2007</v>
      </c>
      <c r="D28" s="532" t="s">
        <v>116</v>
      </c>
      <c r="E28" s="354">
        <v>4.1399999999999997</v>
      </c>
      <c r="F28" s="599">
        <v>5.09</v>
      </c>
      <c r="G28" s="798">
        <f t="shared" si="0"/>
        <v>58.999999999999993</v>
      </c>
      <c r="H28" s="764"/>
      <c r="I28" s="284">
        <v>634</v>
      </c>
      <c r="J28" s="285">
        <v>652</v>
      </c>
      <c r="K28" s="269">
        <v>672</v>
      </c>
      <c r="L28" s="311">
        <v>49</v>
      </c>
      <c r="M28" s="813"/>
      <c r="N28" s="284">
        <v>845</v>
      </c>
      <c r="O28" s="287">
        <v>842</v>
      </c>
      <c r="P28" s="268">
        <v>916</v>
      </c>
      <c r="Q28" s="304">
        <v>41</v>
      </c>
      <c r="R28" s="1022"/>
      <c r="S28" s="280">
        <v>54</v>
      </c>
      <c r="T28" s="821">
        <f t="shared" si="1"/>
        <v>54</v>
      </c>
      <c r="U28" s="828"/>
      <c r="V28" s="795">
        <f t="shared" si="2"/>
        <v>203</v>
      </c>
      <c r="W28" s="627">
        <f t="shared" si="3"/>
        <v>20</v>
      </c>
      <c r="X28" s="635">
        <v>20</v>
      </c>
      <c r="Y28" s="635"/>
    </row>
    <row r="29" spans="1:25" ht="15" thickBot="1">
      <c r="A29" s="515" t="s">
        <v>174</v>
      </c>
      <c r="B29" s="566" t="s">
        <v>175</v>
      </c>
      <c r="C29" s="590">
        <v>2006</v>
      </c>
      <c r="D29" s="877" t="s">
        <v>171</v>
      </c>
      <c r="E29" s="346">
        <v>6.18</v>
      </c>
      <c r="F29" s="253">
        <v>5.55</v>
      </c>
      <c r="G29" s="798">
        <f t="shared" si="0"/>
        <v>44.999999999999993</v>
      </c>
      <c r="H29" s="764"/>
      <c r="I29" s="244">
        <v>654</v>
      </c>
      <c r="J29" s="282">
        <v>699</v>
      </c>
      <c r="K29" s="283">
        <v>694</v>
      </c>
      <c r="L29" s="307">
        <v>53</v>
      </c>
      <c r="M29" s="808"/>
      <c r="N29" s="244">
        <v>1003</v>
      </c>
      <c r="O29" s="237">
        <v>958</v>
      </c>
      <c r="P29" s="263">
        <v>1008</v>
      </c>
      <c r="Q29" s="312">
        <v>50</v>
      </c>
      <c r="R29" s="751"/>
      <c r="S29" s="277">
        <v>55</v>
      </c>
      <c r="T29" s="822">
        <f t="shared" si="1"/>
        <v>55</v>
      </c>
      <c r="U29" s="827"/>
      <c r="V29" s="796">
        <f t="shared" si="2"/>
        <v>203</v>
      </c>
      <c r="W29" s="627">
        <f t="shared" si="3"/>
        <v>20</v>
      </c>
      <c r="X29" s="635">
        <v>21</v>
      </c>
      <c r="Y29" s="635"/>
    </row>
    <row r="30" spans="1:25" ht="15" thickBot="1">
      <c r="A30" s="493" t="s">
        <v>181</v>
      </c>
      <c r="B30" s="494" t="s">
        <v>182</v>
      </c>
      <c r="C30" s="488">
        <v>2007</v>
      </c>
      <c r="D30" s="637" t="s">
        <v>51</v>
      </c>
      <c r="E30" s="349">
        <v>5.57</v>
      </c>
      <c r="F30" s="602">
        <v>5.64</v>
      </c>
      <c r="G30" s="799">
        <f t="shared" si="0"/>
        <v>44.999999999999993</v>
      </c>
      <c r="H30" s="789"/>
      <c r="I30" s="244">
        <v>674</v>
      </c>
      <c r="J30" s="237">
        <v>711</v>
      </c>
      <c r="K30" s="177">
        <v>708</v>
      </c>
      <c r="L30" s="309">
        <v>57</v>
      </c>
      <c r="M30" s="816"/>
      <c r="N30" s="244">
        <v>909</v>
      </c>
      <c r="O30" s="237">
        <v>919</v>
      </c>
      <c r="P30" s="177">
        <v>936</v>
      </c>
      <c r="Q30" s="306">
        <v>43</v>
      </c>
      <c r="R30" s="789"/>
      <c r="S30" s="271">
        <v>57</v>
      </c>
      <c r="T30" s="820">
        <f t="shared" si="1"/>
        <v>57</v>
      </c>
      <c r="U30" s="1025"/>
      <c r="V30" s="1032">
        <f t="shared" si="2"/>
        <v>202</v>
      </c>
      <c r="W30" s="627">
        <f t="shared" si="3"/>
        <v>22</v>
      </c>
      <c r="X30" s="635">
        <v>22</v>
      </c>
      <c r="Y30" s="635"/>
    </row>
    <row r="31" spans="1:25" ht="15" thickBot="1">
      <c r="A31" s="493" t="s">
        <v>267</v>
      </c>
      <c r="B31" s="494" t="s">
        <v>251</v>
      </c>
      <c r="C31" s="488">
        <v>2005</v>
      </c>
      <c r="D31" s="639" t="s">
        <v>268</v>
      </c>
      <c r="E31" s="343">
        <v>3.94</v>
      </c>
      <c r="F31" s="600">
        <v>4.67</v>
      </c>
      <c r="G31" s="800">
        <f t="shared" si="0"/>
        <v>61</v>
      </c>
      <c r="H31" s="801"/>
      <c r="I31" s="244"/>
      <c r="J31" s="237">
        <v>662</v>
      </c>
      <c r="K31" s="177">
        <v>698</v>
      </c>
      <c r="L31" s="308">
        <v>53</v>
      </c>
      <c r="M31" s="815"/>
      <c r="N31" s="244">
        <v>842</v>
      </c>
      <c r="O31" s="237">
        <v>805</v>
      </c>
      <c r="P31" s="177">
        <v>604</v>
      </c>
      <c r="Q31" s="303">
        <v>34</v>
      </c>
      <c r="R31" s="790"/>
      <c r="S31" s="271">
        <v>51</v>
      </c>
      <c r="T31" s="821">
        <f t="shared" si="1"/>
        <v>51</v>
      </c>
      <c r="U31" s="827"/>
      <c r="V31" s="761">
        <f t="shared" si="2"/>
        <v>199</v>
      </c>
      <c r="W31" s="755">
        <f t="shared" si="3"/>
        <v>23</v>
      </c>
      <c r="X31" s="635">
        <v>23</v>
      </c>
      <c r="Y31" s="635"/>
    </row>
    <row r="32" spans="1:25" ht="15" thickBot="1">
      <c r="A32" s="539" t="s">
        <v>179</v>
      </c>
      <c r="B32" s="595" t="s">
        <v>180</v>
      </c>
      <c r="C32" s="594">
        <v>2007</v>
      </c>
      <c r="D32" s="645" t="s">
        <v>51</v>
      </c>
      <c r="E32" s="920">
        <v>7.19</v>
      </c>
      <c r="F32" s="921">
        <v>6.4</v>
      </c>
      <c r="G32" s="798">
        <f t="shared" si="0"/>
        <v>36.999999999999993</v>
      </c>
      <c r="H32" s="764"/>
      <c r="I32" s="245">
        <v>669</v>
      </c>
      <c r="J32" s="977"/>
      <c r="K32" s="264">
        <v>682</v>
      </c>
      <c r="L32" s="309">
        <v>51</v>
      </c>
      <c r="M32" s="788"/>
      <c r="N32" s="245"/>
      <c r="O32" s="977">
        <v>938</v>
      </c>
      <c r="P32" s="264">
        <v>1023</v>
      </c>
      <c r="Q32" s="304">
        <v>52</v>
      </c>
      <c r="R32" s="768"/>
      <c r="S32" s="278">
        <v>59</v>
      </c>
      <c r="T32" s="823">
        <f t="shared" si="1"/>
        <v>59</v>
      </c>
      <c r="U32" s="828"/>
      <c r="V32" s="786">
        <f t="shared" si="2"/>
        <v>199</v>
      </c>
      <c r="W32" s="627">
        <f t="shared" si="3"/>
        <v>23</v>
      </c>
      <c r="X32" s="635">
        <v>24</v>
      </c>
      <c r="Y32" s="635"/>
    </row>
    <row r="33" spans="1:25" ht="15" thickBot="1">
      <c r="A33" s="515" t="s">
        <v>245</v>
      </c>
      <c r="B33" s="566" t="s">
        <v>223</v>
      </c>
      <c r="C33" s="590">
        <v>2006</v>
      </c>
      <c r="D33" s="638" t="s">
        <v>242</v>
      </c>
      <c r="E33" s="666">
        <v>4.12</v>
      </c>
      <c r="F33" s="604">
        <v>3.78</v>
      </c>
      <c r="G33" s="798">
        <f t="shared" si="0"/>
        <v>62.999999999999986</v>
      </c>
      <c r="H33" s="764"/>
      <c r="I33" s="243">
        <v>603</v>
      </c>
      <c r="J33" s="236">
        <v>624</v>
      </c>
      <c r="K33" s="265">
        <v>664</v>
      </c>
      <c r="L33" s="307">
        <v>47</v>
      </c>
      <c r="M33" s="788"/>
      <c r="N33" s="243">
        <v>765</v>
      </c>
      <c r="O33" s="236">
        <v>744</v>
      </c>
      <c r="P33" s="265">
        <v>761</v>
      </c>
      <c r="Q33" s="300">
        <v>26</v>
      </c>
      <c r="R33" s="765"/>
      <c r="S33" s="270">
        <v>62</v>
      </c>
      <c r="T33" s="821">
        <f t="shared" si="1"/>
        <v>62</v>
      </c>
      <c r="U33" s="826">
        <v>3</v>
      </c>
      <c r="V33" s="796">
        <f t="shared" si="2"/>
        <v>198</v>
      </c>
      <c r="W33" s="627">
        <f t="shared" si="3"/>
        <v>25</v>
      </c>
      <c r="X33" s="635">
        <v>25</v>
      </c>
      <c r="Y33" s="635"/>
    </row>
    <row r="34" spans="1:25" ht="15" thickBot="1">
      <c r="A34" s="483" t="s">
        <v>220</v>
      </c>
      <c r="B34" s="484" t="s">
        <v>293</v>
      </c>
      <c r="C34" s="535">
        <v>2004</v>
      </c>
      <c r="D34" s="532" t="s">
        <v>116</v>
      </c>
      <c r="E34" s="356">
        <v>4.13</v>
      </c>
      <c r="F34" s="602">
        <v>4.2</v>
      </c>
      <c r="G34" s="800">
        <f t="shared" si="0"/>
        <v>58.999999999999993</v>
      </c>
      <c r="H34" s="766"/>
      <c r="I34" s="244">
        <v>674</v>
      </c>
      <c r="J34" s="237">
        <v>666</v>
      </c>
      <c r="K34" s="177">
        <v>678</v>
      </c>
      <c r="L34" s="308">
        <v>49</v>
      </c>
      <c r="M34" s="808"/>
      <c r="N34" s="244">
        <v>865</v>
      </c>
      <c r="O34" s="237">
        <v>862</v>
      </c>
      <c r="P34" s="177">
        <v>957</v>
      </c>
      <c r="Q34" s="306">
        <v>45</v>
      </c>
      <c r="R34" s="766"/>
      <c r="S34" s="271">
        <v>45</v>
      </c>
      <c r="T34" s="821">
        <f t="shared" si="1"/>
        <v>45</v>
      </c>
      <c r="U34" s="827"/>
      <c r="V34" s="796">
        <f t="shared" si="2"/>
        <v>198</v>
      </c>
      <c r="W34" s="627">
        <f t="shared" si="3"/>
        <v>25</v>
      </c>
      <c r="X34" s="635">
        <v>26</v>
      </c>
      <c r="Y34" s="635"/>
    </row>
    <row r="35" spans="1:25" ht="15" thickBot="1">
      <c r="A35" s="560" t="s">
        <v>185</v>
      </c>
      <c r="B35" s="631" t="s">
        <v>186</v>
      </c>
      <c r="C35" s="488">
        <v>2007</v>
      </c>
      <c r="D35" s="637" t="s">
        <v>81</v>
      </c>
      <c r="E35" s="666">
        <v>5.4</v>
      </c>
      <c r="F35" s="600">
        <v>6.12</v>
      </c>
      <c r="G35" s="798">
        <f t="shared" si="0"/>
        <v>46.999999999999993</v>
      </c>
      <c r="H35" s="801"/>
      <c r="I35" s="244"/>
      <c r="J35" s="237">
        <v>640</v>
      </c>
      <c r="K35" s="260">
        <v>695</v>
      </c>
      <c r="L35" s="309">
        <v>53</v>
      </c>
      <c r="M35" s="788"/>
      <c r="N35" s="244">
        <v>823</v>
      </c>
      <c r="O35" s="237">
        <v>970</v>
      </c>
      <c r="P35" s="260">
        <v>934</v>
      </c>
      <c r="Q35" s="303">
        <v>47</v>
      </c>
      <c r="R35" s="751"/>
      <c r="S35" s="274">
        <v>50</v>
      </c>
      <c r="T35" s="822">
        <f t="shared" si="1"/>
        <v>50</v>
      </c>
      <c r="U35" s="829"/>
      <c r="V35" s="1032">
        <f t="shared" si="2"/>
        <v>197</v>
      </c>
      <c r="W35" s="627">
        <f t="shared" si="3"/>
        <v>27</v>
      </c>
      <c r="X35" s="635">
        <v>27</v>
      </c>
      <c r="Y35" s="635"/>
    </row>
    <row r="36" spans="1:25" ht="15" thickBot="1">
      <c r="A36" s="539" t="s">
        <v>166</v>
      </c>
      <c r="B36" s="595" t="s">
        <v>167</v>
      </c>
      <c r="C36" s="594">
        <v>2005</v>
      </c>
      <c r="D36" s="918" t="s">
        <v>71</v>
      </c>
      <c r="E36" s="362">
        <v>3.89</v>
      </c>
      <c r="F36" s="599">
        <v>3.96</v>
      </c>
      <c r="G36" s="798">
        <f t="shared" si="0"/>
        <v>61.999999999999993</v>
      </c>
      <c r="H36" s="764"/>
      <c r="I36" s="245">
        <v>666</v>
      </c>
      <c r="J36" s="977">
        <v>687</v>
      </c>
      <c r="K36" s="266"/>
      <c r="L36" s="311">
        <v>51</v>
      </c>
      <c r="M36" s="812"/>
      <c r="N36" s="245">
        <v>793</v>
      </c>
      <c r="O36" s="977">
        <v>624</v>
      </c>
      <c r="P36" s="266">
        <v>732</v>
      </c>
      <c r="Q36" s="304">
        <v>29</v>
      </c>
      <c r="R36" s="818"/>
      <c r="S36" s="272">
        <v>54</v>
      </c>
      <c r="T36" s="821">
        <f t="shared" si="1"/>
        <v>54</v>
      </c>
      <c r="U36" s="827"/>
      <c r="V36" s="761">
        <f t="shared" si="2"/>
        <v>196</v>
      </c>
      <c r="W36" s="755">
        <f t="shared" si="3"/>
        <v>28</v>
      </c>
      <c r="X36" s="635">
        <v>28</v>
      </c>
      <c r="Y36" s="635"/>
    </row>
    <row r="37" spans="1:25" ht="15" thickBot="1">
      <c r="A37" s="515" t="s">
        <v>292</v>
      </c>
      <c r="B37" s="566" t="s">
        <v>176</v>
      </c>
      <c r="C37" s="531">
        <v>2007</v>
      </c>
      <c r="D37" s="557" t="s">
        <v>171</v>
      </c>
      <c r="E37" s="1013">
        <v>5.51</v>
      </c>
      <c r="F37" s="253">
        <v>11</v>
      </c>
      <c r="G37" s="800">
        <f t="shared" si="0"/>
        <v>44.999999999999993</v>
      </c>
      <c r="H37" s="803"/>
      <c r="I37" s="243">
        <v>704</v>
      </c>
      <c r="J37" s="236">
        <v>713</v>
      </c>
      <c r="K37" s="265">
        <v>725</v>
      </c>
      <c r="L37" s="307">
        <v>59</v>
      </c>
      <c r="M37" s="788"/>
      <c r="N37" s="243">
        <v>982</v>
      </c>
      <c r="O37" s="236"/>
      <c r="P37" s="265">
        <v>919</v>
      </c>
      <c r="Q37" s="307">
        <v>48</v>
      </c>
      <c r="R37" s="753"/>
      <c r="S37" s="270">
        <v>44</v>
      </c>
      <c r="T37" s="821">
        <f t="shared" si="1"/>
        <v>44</v>
      </c>
      <c r="U37" s="826"/>
      <c r="V37" s="794">
        <f t="shared" si="2"/>
        <v>196</v>
      </c>
      <c r="W37" s="627">
        <f t="shared" si="3"/>
        <v>28</v>
      </c>
      <c r="X37" s="635">
        <v>29</v>
      </c>
      <c r="Y37" s="635"/>
    </row>
    <row r="38" spans="1:25" ht="15" thickBot="1">
      <c r="A38" s="1010" t="s">
        <v>164</v>
      </c>
      <c r="B38" s="1011" t="s">
        <v>165</v>
      </c>
      <c r="C38" s="1012">
        <v>2007</v>
      </c>
      <c r="D38" s="557" t="s">
        <v>71</v>
      </c>
      <c r="E38" s="344">
        <v>5.98</v>
      </c>
      <c r="F38" s="602">
        <v>5.83</v>
      </c>
      <c r="G38" s="798">
        <f t="shared" si="0"/>
        <v>41.999999999999993</v>
      </c>
      <c r="H38" s="764"/>
      <c r="I38" s="244">
        <v>611</v>
      </c>
      <c r="J38" s="237">
        <v>611</v>
      </c>
      <c r="K38" s="177">
        <v>630</v>
      </c>
      <c r="L38" s="309">
        <v>41</v>
      </c>
      <c r="M38" s="807"/>
      <c r="N38" s="244">
        <v>1013</v>
      </c>
      <c r="O38" s="237">
        <v>1030</v>
      </c>
      <c r="P38" s="177">
        <v>1060</v>
      </c>
      <c r="Q38" s="306">
        <v>56</v>
      </c>
      <c r="R38" s="764"/>
      <c r="S38" s="271">
        <v>57</v>
      </c>
      <c r="T38" s="821">
        <f t="shared" si="1"/>
        <v>57</v>
      </c>
      <c r="U38" s="826"/>
      <c r="V38" s="796">
        <f t="shared" si="2"/>
        <v>196</v>
      </c>
      <c r="W38" s="627">
        <f t="shared" si="3"/>
        <v>28</v>
      </c>
      <c r="X38" s="635">
        <v>30</v>
      </c>
      <c r="Y38" s="635"/>
    </row>
    <row r="39" spans="1:25" ht="15" thickBot="1">
      <c r="A39" s="1008" t="s">
        <v>254</v>
      </c>
      <c r="B39" s="917" t="s">
        <v>163</v>
      </c>
      <c r="C39" s="734">
        <v>2005</v>
      </c>
      <c r="D39" s="1000" t="s">
        <v>255</v>
      </c>
      <c r="E39" s="666">
        <v>5.17</v>
      </c>
      <c r="F39" s="606">
        <v>11</v>
      </c>
      <c r="G39" s="798">
        <f t="shared" si="0"/>
        <v>48.999999999999993</v>
      </c>
      <c r="H39" s="803"/>
      <c r="I39" s="244"/>
      <c r="J39" s="237">
        <v>702</v>
      </c>
      <c r="K39" s="177"/>
      <c r="L39" s="310">
        <v>55</v>
      </c>
      <c r="M39" s="813"/>
      <c r="N39" s="244">
        <v>872</v>
      </c>
      <c r="O39" s="237"/>
      <c r="P39" s="177">
        <v>818</v>
      </c>
      <c r="Q39" s="306">
        <v>37</v>
      </c>
      <c r="R39" s="764"/>
      <c r="S39" s="271">
        <v>51</v>
      </c>
      <c r="T39" s="821">
        <f t="shared" si="1"/>
        <v>51</v>
      </c>
      <c r="U39" s="827"/>
      <c r="V39" s="796">
        <f t="shared" si="2"/>
        <v>192</v>
      </c>
      <c r="W39" s="627">
        <f t="shared" si="3"/>
        <v>31</v>
      </c>
      <c r="X39" s="635">
        <v>31</v>
      </c>
      <c r="Y39" s="635"/>
    </row>
    <row r="40" spans="1:25" ht="15" thickBot="1">
      <c r="A40" s="526" t="s">
        <v>221</v>
      </c>
      <c r="B40" s="527" t="s">
        <v>186</v>
      </c>
      <c r="C40" s="550">
        <v>2004</v>
      </c>
      <c r="D40" s="553" t="s">
        <v>226</v>
      </c>
      <c r="E40" s="354">
        <v>5.47</v>
      </c>
      <c r="F40" s="601">
        <v>6.11</v>
      </c>
      <c r="G40" s="798">
        <f t="shared" si="0"/>
        <v>46</v>
      </c>
      <c r="H40" s="764"/>
      <c r="I40" s="245">
        <v>666</v>
      </c>
      <c r="J40" s="977">
        <v>639</v>
      </c>
      <c r="K40" s="266">
        <v>700</v>
      </c>
      <c r="L40" s="311">
        <v>55</v>
      </c>
      <c r="M40" s="809"/>
      <c r="N40" s="245">
        <v>938</v>
      </c>
      <c r="O40" s="977"/>
      <c r="P40" s="266">
        <v>1042</v>
      </c>
      <c r="Q40" s="303">
        <v>54</v>
      </c>
      <c r="R40" s="766"/>
      <c r="S40" s="272">
        <v>37</v>
      </c>
      <c r="T40" s="823">
        <f t="shared" si="1"/>
        <v>37</v>
      </c>
      <c r="U40" s="828"/>
      <c r="V40" s="786">
        <f t="shared" si="2"/>
        <v>192</v>
      </c>
      <c r="W40" s="627">
        <f t="shared" si="3"/>
        <v>31</v>
      </c>
      <c r="X40" s="635">
        <v>32</v>
      </c>
      <c r="Y40" s="635"/>
    </row>
    <row r="41" spans="1:25" ht="15" thickBot="1">
      <c r="A41" s="493" t="s">
        <v>246</v>
      </c>
      <c r="B41" s="494" t="s">
        <v>186</v>
      </c>
      <c r="C41" s="488">
        <v>2006</v>
      </c>
      <c r="D41" s="883" t="s">
        <v>242</v>
      </c>
      <c r="E41" s="351">
        <v>3.8</v>
      </c>
      <c r="F41" s="360">
        <v>3.45</v>
      </c>
      <c r="G41" s="800">
        <f t="shared" ref="G41:G72" si="4">IF(MIN(E41:F41)&gt;10,0,(10.1-CEILING(MIN(E41:F41),0.1))*10)</f>
        <v>66</v>
      </c>
      <c r="H41" s="803"/>
      <c r="I41" s="243">
        <v>610</v>
      </c>
      <c r="J41" s="236">
        <v>634</v>
      </c>
      <c r="K41" s="265">
        <v>625</v>
      </c>
      <c r="L41" s="312">
        <v>41</v>
      </c>
      <c r="M41" s="1018"/>
      <c r="N41" s="243">
        <v>683</v>
      </c>
      <c r="O41" s="236">
        <v>754</v>
      </c>
      <c r="P41" s="265">
        <v>787</v>
      </c>
      <c r="Q41" s="300">
        <v>28</v>
      </c>
      <c r="R41" s="751"/>
      <c r="S41" s="270">
        <v>55</v>
      </c>
      <c r="T41" s="822">
        <f t="shared" ref="T41:T72" si="5">S41</f>
        <v>55</v>
      </c>
      <c r="U41" s="829"/>
      <c r="V41" s="1033">
        <f t="shared" ref="V41:V72" si="6">(G41+L41+Q41+T41)</f>
        <v>190</v>
      </c>
      <c r="W41" s="627">
        <f t="shared" ref="W41:W72" si="7">RANK(V41,$V$9:$V$72)</f>
        <v>33</v>
      </c>
      <c r="X41" s="635">
        <v>33</v>
      </c>
      <c r="Y41" s="635"/>
    </row>
    <row r="42" spans="1:25" ht="15" thickBot="1">
      <c r="A42" s="493" t="s">
        <v>252</v>
      </c>
      <c r="B42" s="494" t="s">
        <v>253</v>
      </c>
      <c r="C42" s="530">
        <v>2005</v>
      </c>
      <c r="D42" s="492" t="s">
        <v>248</v>
      </c>
      <c r="E42" s="349">
        <v>4.59</v>
      </c>
      <c r="F42" s="606">
        <v>4.24</v>
      </c>
      <c r="G42" s="798">
        <f t="shared" si="4"/>
        <v>58</v>
      </c>
      <c r="H42" s="766"/>
      <c r="I42" s="244">
        <v>615</v>
      </c>
      <c r="J42" s="237">
        <v>622</v>
      </c>
      <c r="K42" s="177">
        <v>627</v>
      </c>
      <c r="L42" s="308">
        <v>39</v>
      </c>
      <c r="M42" s="788"/>
      <c r="N42" s="244">
        <v>858</v>
      </c>
      <c r="O42" s="237">
        <v>822</v>
      </c>
      <c r="P42" s="177">
        <v>783</v>
      </c>
      <c r="Q42" s="306">
        <v>35</v>
      </c>
      <c r="R42" s="819"/>
      <c r="S42" s="271">
        <v>58</v>
      </c>
      <c r="T42" s="821">
        <f t="shared" si="5"/>
        <v>58</v>
      </c>
      <c r="U42" s="827"/>
      <c r="V42" s="685">
        <f t="shared" si="6"/>
        <v>190</v>
      </c>
      <c r="W42" s="755">
        <f t="shared" si="7"/>
        <v>33</v>
      </c>
      <c r="X42" s="635">
        <v>34</v>
      </c>
      <c r="Y42" s="635"/>
    </row>
    <row r="43" spans="1:25" ht="15" thickBot="1">
      <c r="A43" s="1226" t="s">
        <v>216</v>
      </c>
      <c r="B43" s="1227" t="s">
        <v>167</v>
      </c>
      <c r="C43" s="1218">
        <v>2005</v>
      </c>
      <c r="D43" s="1203" t="s">
        <v>215</v>
      </c>
      <c r="E43" s="1212">
        <v>4.76</v>
      </c>
      <c r="F43" s="1211">
        <v>4.79</v>
      </c>
      <c r="G43" s="1288">
        <f t="shared" si="4"/>
        <v>52.999999999999986</v>
      </c>
      <c r="H43" s="1293"/>
      <c r="I43" s="1224">
        <v>625</v>
      </c>
      <c r="J43" s="1219">
        <v>652</v>
      </c>
      <c r="K43" s="1214">
        <v>678</v>
      </c>
      <c r="L43" s="1256">
        <v>49</v>
      </c>
      <c r="M43" s="1294"/>
      <c r="N43" s="1224">
        <v>875</v>
      </c>
      <c r="O43" s="1219">
        <v>805</v>
      </c>
      <c r="P43" s="1214">
        <v>882</v>
      </c>
      <c r="Q43" s="1231">
        <v>38</v>
      </c>
      <c r="R43" s="1295"/>
      <c r="S43" s="1168">
        <v>50</v>
      </c>
      <c r="T43" s="1278">
        <f t="shared" si="5"/>
        <v>50</v>
      </c>
      <c r="U43" s="1195"/>
      <c r="V43" s="1286">
        <f t="shared" si="6"/>
        <v>190</v>
      </c>
      <c r="W43" s="1281">
        <f t="shared" si="7"/>
        <v>33</v>
      </c>
      <c r="X43" s="635">
        <v>35</v>
      </c>
      <c r="Y43" s="635"/>
    </row>
    <row r="44" spans="1:25" ht="15" thickBot="1">
      <c r="A44" s="539" t="s">
        <v>263</v>
      </c>
      <c r="B44" s="595" t="s">
        <v>264</v>
      </c>
      <c r="C44" s="594">
        <v>2006</v>
      </c>
      <c r="D44" s="639" t="s">
        <v>262</v>
      </c>
      <c r="E44" s="366">
        <v>4.21</v>
      </c>
      <c r="F44" s="603">
        <v>4.4000000000000004</v>
      </c>
      <c r="G44" s="799">
        <f t="shared" si="4"/>
        <v>58</v>
      </c>
      <c r="H44" s="804"/>
      <c r="I44" s="245">
        <v>630</v>
      </c>
      <c r="J44" s="977">
        <v>657</v>
      </c>
      <c r="K44" s="266">
        <v>644</v>
      </c>
      <c r="L44" s="311">
        <v>45</v>
      </c>
      <c r="M44" s="788"/>
      <c r="N44" s="245">
        <v>855</v>
      </c>
      <c r="O44" s="977">
        <v>874</v>
      </c>
      <c r="P44" s="266">
        <v>812</v>
      </c>
      <c r="Q44" s="303">
        <v>37</v>
      </c>
      <c r="R44" s="763"/>
      <c r="S44" s="272">
        <v>45</v>
      </c>
      <c r="T44" s="823">
        <f t="shared" si="5"/>
        <v>45</v>
      </c>
      <c r="U44" s="828"/>
      <c r="V44" s="786">
        <f t="shared" si="6"/>
        <v>185</v>
      </c>
      <c r="W44" s="627">
        <f t="shared" si="7"/>
        <v>36</v>
      </c>
      <c r="X44" s="635">
        <v>36</v>
      </c>
      <c r="Y44" s="635"/>
    </row>
    <row r="45" spans="1:25" ht="15" thickBot="1">
      <c r="A45" s="850" t="s">
        <v>235</v>
      </c>
      <c r="B45" s="664" t="s">
        <v>236</v>
      </c>
      <c r="C45" s="590">
        <v>2006</v>
      </c>
      <c r="D45" s="643" t="s">
        <v>234</v>
      </c>
      <c r="E45" s="363">
        <v>5.38</v>
      </c>
      <c r="F45" s="360">
        <v>4.7300000000000004</v>
      </c>
      <c r="G45" s="800">
        <f t="shared" si="4"/>
        <v>52.999999999999986</v>
      </c>
      <c r="H45" s="764"/>
      <c r="I45" s="250">
        <v>639</v>
      </c>
      <c r="J45" s="247">
        <v>677</v>
      </c>
      <c r="K45" s="267">
        <v>689</v>
      </c>
      <c r="L45" s="307">
        <v>51</v>
      </c>
      <c r="M45" s="813"/>
      <c r="N45" s="243">
        <v>932</v>
      </c>
      <c r="O45" s="239">
        <v>965</v>
      </c>
      <c r="P45" s="267">
        <v>888</v>
      </c>
      <c r="Q45" s="300">
        <v>46</v>
      </c>
      <c r="R45" s="751"/>
      <c r="S45" s="279">
        <v>35</v>
      </c>
      <c r="T45" s="821">
        <f t="shared" si="5"/>
        <v>35</v>
      </c>
      <c r="U45" s="827"/>
      <c r="V45" s="794">
        <f t="shared" si="6"/>
        <v>185</v>
      </c>
      <c r="W45" s="627">
        <f t="shared" si="7"/>
        <v>36</v>
      </c>
      <c r="X45" s="635">
        <v>37</v>
      </c>
      <c r="Y45" s="635"/>
    </row>
    <row r="46" spans="1:25" ht="15" thickBot="1">
      <c r="A46" s="27" t="s">
        <v>208</v>
      </c>
      <c r="B46" s="28" t="s">
        <v>180</v>
      </c>
      <c r="C46" s="25">
        <v>2006</v>
      </c>
      <c r="D46" s="637" t="s">
        <v>65</v>
      </c>
      <c r="E46" s="359">
        <v>5.83</v>
      </c>
      <c r="F46" s="254">
        <v>5.94</v>
      </c>
      <c r="G46" s="798">
        <f t="shared" si="4"/>
        <v>41.999999999999993</v>
      </c>
      <c r="H46" s="766"/>
      <c r="I46" s="249">
        <v>636</v>
      </c>
      <c r="J46" s="237">
        <v>651</v>
      </c>
      <c r="K46" s="177">
        <v>667</v>
      </c>
      <c r="L46" s="308">
        <v>47</v>
      </c>
      <c r="M46" s="808"/>
      <c r="N46" s="244">
        <v>945</v>
      </c>
      <c r="O46" s="248">
        <v>916</v>
      </c>
      <c r="P46" s="177">
        <v>893</v>
      </c>
      <c r="Q46" s="301">
        <v>44</v>
      </c>
      <c r="R46" s="766"/>
      <c r="S46" s="271">
        <v>52</v>
      </c>
      <c r="T46" s="821">
        <f t="shared" si="5"/>
        <v>52</v>
      </c>
      <c r="U46" s="827"/>
      <c r="V46" s="796">
        <f t="shared" si="6"/>
        <v>185</v>
      </c>
      <c r="W46" s="627">
        <f t="shared" si="7"/>
        <v>36</v>
      </c>
      <c r="X46" s="635">
        <v>38</v>
      </c>
      <c r="Y46" s="635"/>
    </row>
    <row r="47" spans="1:25" ht="15" thickBot="1">
      <c r="A47" s="1200" t="s">
        <v>214</v>
      </c>
      <c r="B47" s="1201" t="s">
        <v>180</v>
      </c>
      <c r="C47" s="1273">
        <v>2005</v>
      </c>
      <c r="D47" s="1203" t="s">
        <v>215</v>
      </c>
      <c r="E47" s="1212">
        <v>5.33</v>
      </c>
      <c r="F47" s="1211">
        <v>4.53</v>
      </c>
      <c r="G47" s="1274">
        <f t="shared" si="4"/>
        <v>54.999999999999993</v>
      </c>
      <c r="H47" s="1275"/>
      <c r="I47" s="1224"/>
      <c r="J47" s="1219">
        <v>636</v>
      </c>
      <c r="K47" s="1214">
        <v>648</v>
      </c>
      <c r="L47" s="1256">
        <v>43</v>
      </c>
      <c r="M47" s="1276"/>
      <c r="N47" s="1224">
        <v>788</v>
      </c>
      <c r="O47" s="1219">
        <v>898</v>
      </c>
      <c r="P47" s="1214">
        <v>898</v>
      </c>
      <c r="Q47" s="1231">
        <v>39</v>
      </c>
      <c r="R47" s="1277"/>
      <c r="S47" s="1168">
        <v>47</v>
      </c>
      <c r="T47" s="1278">
        <f t="shared" si="5"/>
        <v>47</v>
      </c>
      <c r="U47" s="1279"/>
      <c r="V47" s="1280">
        <f t="shared" si="6"/>
        <v>184</v>
      </c>
      <c r="W47" s="1281">
        <f t="shared" si="7"/>
        <v>39</v>
      </c>
      <c r="X47" s="635">
        <v>39</v>
      </c>
      <c r="Y47" s="635"/>
    </row>
    <row r="48" spans="1:25" ht="15" thickBot="1">
      <c r="A48" s="1009" t="s">
        <v>212</v>
      </c>
      <c r="B48" s="733" t="s">
        <v>213</v>
      </c>
      <c r="C48" s="923">
        <v>2006</v>
      </c>
      <c r="D48" s="637" t="s">
        <v>65</v>
      </c>
      <c r="E48" s="359">
        <v>5.54</v>
      </c>
      <c r="F48" s="601">
        <v>6.13</v>
      </c>
      <c r="G48" s="798">
        <f t="shared" si="4"/>
        <v>44.999999999999993</v>
      </c>
      <c r="H48" s="766"/>
      <c r="I48" s="245">
        <v>682</v>
      </c>
      <c r="J48" s="238">
        <v>699</v>
      </c>
      <c r="K48" s="266">
        <v>702</v>
      </c>
      <c r="L48" s="311">
        <v>55</v>
      </c>
      <c r="M48" s="817"/>
      <c r="N48" s="245">
        <v>735</v>
      </c>
      <c r="O48" s="238">
        <v>783</v>
      </c>
      <c r="P48" s="266">
        <v>717</v>
      </c>
      <c r="Q48" s="303">
        <v>28</v>
      </c>
      <c r="R48" s="753"/>
      <c r="S48" s="272">
        <v>56</v>
      </c>
      <c r="T48" s="822">
        <f t="shared" si="5"/>
        <v>56</v>
      </c>
      <c r="U48" s="829"/>
      <c r="V48" s="1033">
        <f t="shared" si="6"/>
        <v>184</v>
      </c>
      <c r="W48" s="627">
        <f t="shared" si="7"/>
        <v>39</v>
      </c>
      <c r="X48" s="635">
        <v>40</v>
      </c>
      <c r="Y48" s="635"/>
    </row>
    <row r="49" spans="1:25" ht="15" thickBot="1">
      <c r="A49" s="536" t="s">
        <v>299</v>
      </c>
      <c r="B49" s="537" t="s">
        <v>227</v>
      </c>
      <c r="C49" s="590">
        <v>2007</v>
      </c>
      <c r="D49" s="881" t="s">
        <v>57</v>
      </c>
      <c r="E49" s="342">
        <v>6.03</v>
      </c>
      <c r="F49" s="360">
        <v>7.38</v>
      </c>
      <c r="G49" s="798">
        <f t="shared" si="4"/>
        <v>39.999999999999993</v>
      </c>
      <c r="H49" s="764"/>
      <c r="I49" s="243">
        <v>655</v>
      </c>
      <c r="J49" s="236">
        <v>659</v>
      </c>
      <c r="K49" s="265">
        <v>687</v>
      </c>
      <c r="L49" s="307">
        <v>51</v>
      </c>
      <c r="M49" s="808"/>
      <c r="N49" s="243"/>
      <c r="O49" s="236">
        <v>870</v>
      </c>
      <c r="P49" s="265">
        <v>922</v>
      </c>
      <c r="Q49" s="305">
        <v>42</v>
      </c>
      <c r="R49" s="1021"/>
      <c r="S49" s="270">
        <v>51</v>
      </c>
      <c r="T49" s="821">
        <f t="shared" si="5"/>
        <v>51</v>
      </c>
      <c r="U49" s="827"/>
      <c r="V49" s="685">
        <f t="shared" si="6"/>
        <v>184</v>
      </c>
      <c r="W49" s="755">
        <f t="shared" si="7"/>
        <v>39</v>
      </c>
      <c r="X49" s="635">
        <v>41</v>
      </c>
      <c r="Y49" s="635"/>
    </row>
    <row r="50" spans="1:25" ht="15" thickBot="1">
      <c r="A50" s="560" t="s">
        <v>190</v>
      </c>
      <c r="B50" s="631" t="s">
        <v>191</v>
      </c>
      <c r="C50" s="488">
        <v>2007</v>
      </c>
      <c r="D50" s="637" t="s">
        <v>81</v>
      </c>
      <c r="E50" s="351">
        <v>8.6199999999999992</v>
      </c>
      <c r="F50" s="600">
        <v>5.88</v>
      </c>
      <c r="G50" s="800">
        <f t="shared" si="4"/>
        <v>41.999999999999993</v>
      </c>
      <c r="H50" s="764"/>
      <c r="I50" s="249">
        <v>700</v>
      </c>
      <c r="J50" s="238">
        <v>714</v>
      </c>
      <c r="K50" s="262">
        <v>715</v>
      </c>
      <c r="L50" s="309">
        <v>57</v>
      </c>
      <c r="M50" s="813"/>
      <c r="N50" s="249">
        <v>852</v>
      </c>
      <c r="O50" s="248">
        <v>863</v>
      </c>
      <c r="P50" s="262">
        <v>845</v>
      </c>
      <c r="Q50" s="306">
        <v>36</v>
      </c>
      <c r="R50" s="767"/>
      <c r="S50" s="276">
        <v>48</v>
      </c>
      <c r="T50" s="821">
        <f t="shared" si="5"/>
        <v>48</v>
      </c>
      <c r="U50" s="826"/>
      <c r="V50" s="796">
        <f t="shared" si="6"/>
        <v>183</v>
      </c>
      <c r="W50" s="627">
        <f t="shared" si="7"/>
        <v>42</v>
      </c>
      <c r="X50" s="635">
        <v>42</v>
      </c>
      <c r="Y50" s="635"/>
    </row>
    <row r="51" spans="1:25" ht="15" thickBot="1">
      <c r="A51" s="493" t="s">
        <v>250</v>
      </c>
      <c r="B51" s="494" t="s">
        <v>251</v>
      </c>
      <c r="C51" s="488">
        <v>2005</v>
      </c>
      <c r="D51" s="492" t="s">
        <v>248</v>
      </c>
      <c r="E51" s="349">
        <v>4.4400000000000004</v>
      </c>
      <c r="F51" s="600">
        <v>4.04</v>
      </c>
      <c r="G51" s="798">
        <f t="shared" si="4"/>
        <v>59.999999999999993</v>
      </c>
      <c r="H51" s="764"/>
      <c r="I51" s="244">
        <v>645</v>
      </c>
      <c r="J51" s="248">
        <v>664</v>
      </c>
      <c r="K51" s="177">
        <v>631</v>
      </c>
      <c r="L51" s="310">
        <v>47</v>
      </c>
      <c r="M51" s="808"/>
      <c r="N51" s="244">
        <v>699</v>
      </c>
      <c r="O51" s="237">
        <v>670</v>
      </c>
      <c r="P51" s="177">
        <v>537</v>
      </c>
      <c r="Q51" s="306">
        <v>19</v>
      </c>
      <c r="R51" s="765"/>
      <c r="S51" s="271">
        <v>56</v>
      </c>
      <c r="T51" s="821">
        <f t="shared" si="5"/>
        <v>56</v>
      </c>
      <c r="U51" s="1026"/>
      <c r="V51" s="795">
        <f t="shared" si="6"/>
        <v>182</v>
      </c>
      <c r="W51" s="627">
        <f t="shared" si="7"/>
        <v>43</v>
      </c>
      <c r="X51" s="635">
        <v>43</v>
      </c>
      <c r="Y51" s="635"/>
    </row>
    <row r="52" spans="1:25" ht="15" thickBot="1">
      <c r="A52" s="591" t="s">
        <v>269</v>
      </c>
      <c r="B52" s="592" t="s">
        <v>244</v>
      </c>
      <c r="C52" s="593">
        <v>2006</v>
      </c>
      <c r="D52" s="645" t="s">
        <v>268</v>
      </c>
      <c r="E52" s="362">
        <v>4.25</v>
      </c>
      <c r="F52" s="599">
        <v>4.4000000000000004</v>
      </c>
      <c r="G52" s="798">
        <f t="shared" si="4"/>
        <v>58</v>
      </c>
      <c r="H52" s="803"/>
      <c r="I52" s="245">
        <v>685</v>
      </c>
      <c r="J52" s="977">
        <v>680</v>
      </c>
      <c r="K52" s="266">
        <v>694</v>
      </c>
      <c r="L52" s="311">
        <v>53</v>
      </c>
      <c r="M52" s="788"/>
      <c r="N52" s="245">
        <v>835</v>
      </c>
      <c r="O52" s="977">
        <v>765</v>
      </c>
      <c r="P52" s="266">
        <v>796</v>
      </c>
      <c r="Q52" s="303">
        <v>33</v>
      </c>
      <c r="R52" s="767"/>
      <c r="S52" s="272">
        <v>38</v>
      </c>
      <c r="T52" s="822">
        <f t="shared" si="5"/>
        <v>38</v>
      </c>
      <c r="U52" s="829"/>
      <c r="V52" s="787">
        <f t="shared" si="6"/>
        <v>182</v>
      </c>
      <c r="W52" s="627">
        <f t="shared" si="7"/>
        <v>43</v>
      </c>
      <c r="X52" s="635">
        <v>44</v>
      </c>
      <c r="Y52" s="635"/>
    </row>
    <row r="53" spans="1:25" ht="15" thickBot="1">
      <c r="A53" s="515" t="s">
        <v>271</v>
      </c>
      <c r="B53" s="566" t="s">
        <v>260</v>
      </c>
      <c r="C53" s="531">
        <v>2006</v>
      </c>
      <c r="D53" s="883" t="s">
        <v>268</v>
      </c>
      <c r="E53" s="363">
        <v>5.34</v>
      </c>
      <c r="F53" s="253">
        <v>5.41</v>
      </c>
      <c r="G53" s="798">
        <f t="shared" si="4"/>
        <v>46.999999999999993</v>
      </c>
      <c r="H53" s="764"/>
      <c r="I53" s="243">
        <v>664</v>
      </c>
      <c r="J53" s="236">
        <v>661</v>
      </c>
      <c r="K53" s="265">
        <v>688</v>
      </c>
      <c r="L53" s="307">
        <v>51</v>
      </c>
      <c r="M53" s="814"/>
      <c r="N53" s="243">
        <v>784</v>
      </c>
      <c r="O53" s="236">
        <v>832</v>
      </c>
      <c r="P53" s="265">
        <v>859</v>
      </c>
      <c r="Q53" s="300">
        <v>35</v>
      </c>
      <c r="R53" s="766"/>
      <c r="S53" s="270">
        <v>48</v>
      </c>
      <c r="T53" s="821">
        <f t="shared" si="5"/>
        <v>48</v>
      </c>
      <c r="U53" s="827"/>
      <c r="V53" s="1030">
        <f t="shared" si="6"/>
        <v>181</v>
      </c>
      <c r="W53" s="627">
        <f t="shared" si="7"/>
        <v>45</v>
      </c>
      <c r="X53" s="635">
        <v>45</v>
      </c>
      <c r="Y53" s="635"/>
    </row>
    <row r="54" spans="1:25" ht="15" thickBot="1">
      <c r="A54" s="493" t="s">
        <v>270</v>
      </c>
      <c r="B54" s="494" t="s">
        <v>197</v>
      </c>
      <c r="C54" s="488">
        <v>2006</v>
      </c>
      <c r="D54" s="637" t="s">
        <v>268</v>
      </c>
      <c r="E54" s="343">
        <v>5.12</v>
      </c>
      <c r="F54" s="254">
        <v>7.18</v>
      </c>
      <c r="G54" s="799">
        <f t="shared" si="4"/>
        <v>48.999999999999993</v>
      </c>
      <c r="H54" s="766"/>
      <c r="I54" s="244"/>
      <c r="J54" s="237">
        <v>569</v>
      </c>
      <c r="K54" s="177">
        <v>614</v>
      </c>
      <c r="L54" s="308">
        <v>37</v>
      </c>
      <c r="M54" s="811"/>
      <c r="N54" s="244">
        <v>805</v>
      </c>
      <c r="O54" s="237">
        <v>944</v>
      </c>
      <c r="P54" s="177">
        <v>906</v>
      </c>
      <c r="Q54" s="306">
        <v>44</v>
      </c>
      <c r="R54" s="793"/>
      <c r="S54" s="271">
        <v>48</v>
      </c>
      <c r="T54" s="822">
        <f t="shared" si="5"/>
        <v>48</v>
      </c>
      <c r="U54" s="834"/>
      <c r="V54" s="794">
        <f t="shared" si="6"/>
        <v>178</v>
      </c>
      <c r="W54" s="627">
        <f t="shared" si="7"/>
        <v>46</v>
      </c>
      <c r="X54" s="635">
        <v>46</v>
      </c>
      <c r="Y54" s="635"/>
    </row>
    <row r="55" spans="1:25" ht="15" thickBot="1">
      <c r="A55" s="1200" t="s">
        <v>218</v>
      </c>
      <c r="B55" s="1201" t="s">
        <v>182</v>
      </c>
      <c r="C55" s="1202">
        <v>2006</v>
      </c>
      <c r="D55" s="1203" t="s">
        <v>215</v>
      </c>
      <c r="E55" s="1212">
        <v>9.09</v>
      </c>
      <c r="F55" s="1255">
        <v>6.15</v>
      </c>
      <c r="G55" s="1274">
        <f t="shared" si="4"/>
        <v>38.999999999999993</v>
      </c>
      <c r="H55" s="1282"/>
      <c r="I55" s="1224">
        <v>665</v>
      </c>
      <c r="J55" s="1219">
        <v>667</v>
      </c>
      <c r="K55" s="1214">
        <v>712</v>
      </c>
      <c r="L55" s="1256">
        <v>57</v>
      </c>
      <c r="M55" s="1283"/>
      <c r="N55" s="1224">
        <v>501</v>
      </c>
      <c r="O55" s="1219">
        <v>743</v>
      </c>
      <c r="P55" s="1214">
        <v>797</v>
      </c>
      <c r="Q55" s="1231">
        <v>29</v>
      </c>
      <c r="R55" s="1284"/>
      <c r="S55" s="1168">
        <v>53</v>
      </c>
      <c r="T55" s="1278">
        <f t="shared" si="5"/>
        <v>53</v>
      </c>
      <c r="U55" s="1285"/>
      <c r="V55" s="1286">
        <f t="shared" si="6"/>
        <v>178</v>
      </c>
      <c r="W55" s="1281">
        <f t="shared" si="7"/>
        <v>46</v>
      </c>
      <c r="X55" s="635">
        <v>47</v>
      </c>
      <c r="Y55" s="635"/>
    </row>
    <row r="56" spans="1:25" ht="15" thickBot="1">
      <c r="A56" s="539" t="s">
        <v>237</v>
      </c>
      <c r="B56" s="522" t="s">
        <v>238</v>
      </c>
      <c r="C56" s="594">
        <v>2005</v>
      </c>
      <c r="D56" s="882" t="s">
        <v>234</v>
      </c>
      <c r="E56" s="345">
        <v>11</v>
      </c>
      <c r="F56" s="599">
        <v>11</v>
      </c>
      <c r="G56" s="798">
        <f t="shared" si="4"/>
        <v>0</v>
      </c>
      <c r="H56" s="792"/>
      <c r="I56" s="245">
        <v>729</v>
      </c>
      <c r="J56" s="977">
        <v>734</v>
      </c>
      <c r="K56" s="266">
        <v>761</v>
      </c>
      <c r="L56" s="311">
        <v>67</v>
      </c>
      <c r="M56" s="817"/>
      <c r="N56" s="245">
        <v>1012</v>
      </c>
      <c r="O56" s="977">
        <v>986</v>
      </c>
      <c r="P56" s="266">
        <v>1072</v>
      </c>
      <c r="Q56" s="303">
        <v>57</v>
      </c>
      <c r="R56" s="792"/>
      <c r="S56" s="272">
        <v>49</v>
      </c>
      <c r="T56" s="823">
        <f t="shared" si="5"/>
        <v>49</v>
      </c>
      <c r="U56" s="828"/>
      <c r="V56" s="1033">
        <f t="shared" si="6"/>
        <v>173</v>
      </c>
      <c r="W56" s="627">
        <f t="shared" si="7"/>
        <v>48</v>
      </c>
      <c r="X56" s="635">
        <v>48</v>
      </c>
      <c r="Y56" s="635"/>
    </row>
    <row r="57" spans="1:25" ht="15" thickBot="1">
      <c r="A57" s="736" t="s">
        <v>188</v>
      </c>
      <c r="B57" s="561" t="s">
        <v>189</v>
      </c>
      <c r="C57" s="590">
        <v>2008</v>
      </c>
      <c r="D57" s="883" t="s">
        <v>81</v>
      </c>
      <c r="E57" s="351">
        <v>6.28</v>
      </c>
      <c r="F57" s="253">
        <v>6.31</v>
      </c>
      <c r="G57" s="798">
        <f t="shared" si="4"/>
        <v>37.999999999999986</v>
      </c>
      <c r="H57" s="764"/>
      <c r="I57" s="250">
        <v>670</v>
      </c>
      <c r="J57" s="239">
        <v>686</v>
      </c>
      <c r="K57" s="941">
        <v>696</v>
      </c>
      <c r="L57" s="312">
        <v>53</v>
      </c>
      <c r="M57" s="811"/>
      <c r="N57" s="243">
        <v>828</v>
      </c>
      <c r="O57" s="247"/>
      <c r="P57" s="941">
        <v>863</v>
      </c>
      <c r="Q57" s="300">
        <v>36</v>
      </c>
      <c r="R57" s="766"/>
      <c r="S57" s="1023">
        <v>45</v>
      </c>
      <c r="T57" s="821">
        <f t="shared" si="5"/>
        <v>45</v>
      </c>
      <c r="U57" s="827"/>
      <c r="V57" s="796">
        <f t="shared" si="6"/>
        <v>172</v>
      </c>
      <c r="W57" s="627">
        <f t="shared" si="7"/>
        <v>49</v>
      </c>
      <c r="X57" s="635">
        <v>49</v>
      </c>
      <c r="Y57" s="635"/>
    </row>
    <row r="58" spans="1:25" ht="15" thickBot="1">
      <c r="A58" s="493" t="s">
        <v>296</v>
      </c>
      <c r="B58" s="494" t="s">
        <v>168</v>
      </c>
      <c r="C58" s="531">
        <v>2005</v>
      </c>
      <c r="D58" s="544" t="s">
        <v>71</v>
      </c>
      <c r="E58" s="343">
        <v>4.63</v>
      </c>
      <c r="F58" s="254">
        <v>11</v>
      </c>
      <c r="G58" s="800">
        <f t="shared" si="4"/>
        <v>53.999999999999993</v>
      </c>
      <c r="H58" s="766"/>
      <c r="I58" s="249">
        <v>586</v>
      </c>
      <c r="J58" s="248">
        <v>615</v>
      </c>
      <c r="K58" s="177">
        <v>618</v>
      </c>
      <c r="L58" s="308">
        <v>37</v>
      </c>
      <c r="M58" s="811"/>
      <c r="N58" s="244">
        <v>754</v>
      </c>
      <c r="O58" s="237">
        <v>773</v>
      </c>
      <c r="P58" s="177">
        <v>780</v>
      </c>
      <c r="Q58" s="306">
        <v>28</v>
      </c>
      <c r="R58" s="751"/>
      <c r="S58" s="271">
        <v>51</v>
      </c>
      <c r="T58" s="821">
        <f t="shared" si="5"/>
        <v>51</v>
      </c>
      <c r="U58" s="827"/>
      <c r="V58" s="796">
        <f t="shared" si="6"/>
        <v>170</v>
      </c>
      <c r="W58" s="627">
        <f t="shared" si="7"/>
        <v>50</v>
      </c>
      <c r="X58" s="635">
        <v>50</v>
      </c>
      <c r="Y58" s="635"/>
    </row>
    <row r="59" spans="1:25" ht="15" thickBot="1">
      <c r="A59" s="27" t="s">
        <v>256</v>
      </c>
      <c r="B59" s="28" t="s">
        <v>251</v>
      </c>
      <c r="C59" s="25">
        <v>2007</v>
      </c>
      <c r="D59" s="730" t="s">
        <v>255</v>
      </c>
      <c r="E59" s="349">
        <v>11</v>
      </c>
      <c r="F59" s="606">
        <v>6.44</v>
      </c>
      <c r="G59" s="798">
        <f t="shared" si="4"/>
        <v>36</v>
      </c>
      <c r="H59" s="803"/>
      <c r="I59" s="244">
        <v>668</v>
      </c>
      <c r="J59" s="237">
        <v>695</v>
      </c>
      <c r="K59" s="177">
        <v>694</v>
      </c>
      <c r="L59" s="308">
        <v>53</v>
      </c>
      <c r="M59" s="788"/>
      <c r="N59" s="244">
        <v>784</v>
      </c>
      <c r="O59" s="237">
        <v>842</v>
      </c>
      <c r="P59" s="177">
        <v>812</v>
      </c>
      <c r="Q59" s="303">
        <v>34</v>
      </c>
      <c r="R59" s="766"/>
      <c r="S59" s="271">
        <v>46</v>
      </c>
      <c r="T59" s="821">
        <f t="shared" si="5"/>
        <v>46</v>
      </c>
      <c r="U59" s="826"/>
      <c r="V59" s="1033">
        <f t="shared" si="6"/>
        <v>169</v>
      </c>
      <c r="W59" s="627">
        <f t="shared" si="7"/>
        <v>51</v>
      </c>
      <c r="X59" s="635">
        <v>51</v>
      </c>
      <c r="Y59" s="635"/>
    </row>
    <row r="60" spans="1:25" ht="15" thickBot="1">
      <c r="A60" s="552" t="s">
        <v>196</v>
      </c>
      <c r="B60" s="555" t="s">
        <v>197</v>
      </c>
      <c r="C60" s="589">
        <v>2007</v>
      </c>
      <c r="D60" s="534" t="s">
        <v>133</v>
      </c>
      <c r="E60" s="359">
        <v>5.6</v>
      </c>
      <c r="F60" s="601">
        <v>5.16</v>
      </c>
      <c r="G60" s="799">
        <f t="shared" si="4"/>
        <v>48.999999999999993</v>
      </c>
      <c r="H60" s="764"/>
      <c r="I60" s="245">
        <v>599</v>
      </c>
      <c r="J60" s="977">
        <v>608</v>
      </c>
      <c r="K60" s="286">
        <v>638</v>
      </c>
      <c r="L60" s="309">
        <v>41</v>
      </c>
      <c r="M60" s="788"/>
      <c r="N60" s="245">
        <v>813</v>
      </c>
      <c r="O60" s="977">
        <v>818</v>
      </c>
      <c r="P60" s="262">
        <v>698</v>
      </c>
      <c r="Q60" s="304">
        <v>31</v>
      </c>
      <c r="R60" s="763"/>
      <c r="S60" s="276">
        <v>47</v>
      </c>
      <c r="T60" s="823">
        <f t="shared" si="5"/>
        <v>47</v>
      </c>
      <c r="U60" s="831"/>
      <c r="V60" s="794">
        <f t="shared" si="6"/>
        <v>168</v>
      </c>
      <c r="W60" s="627">
        <f t="shared" si="7"/>
        <v>52</v>
      </c>
      <c r="X60" s="635">
        <v>52</v>
      </c>
      <c r="Y60" s="635"/>
    </row>
    <row r="61" spans="1:25" ht="15" thickBot="1">
      <c r="A61" s="493" t="s">
        <v>265</v>
      </c>
      <c r="B61" s="494" t="s">
        <v>197</v>
      </c>
      <c r="C61" s="488">
        <v>2006</v>
      </c>
      <c r="D61" s="883" t="s">
        <v>262</v>
      </c>
      <c r="E61" s="364">
        <v>5.47</v>
      </c>
      <c r="F61" s="604">
        <v>5.54</v>
      </c>
      <c r="G61" s="800">
        <f t="shared" si="4"/>
        <v>46</v>
      </c>
      <c r="H61" s="764"/>
      <c r="I61" s="243">
        <v>618</v>
      </c>
      <c r="J61" s="247">
        <v>637</v>
      </c>
      <c r="K61" s="267">
        <v>633</v>
      </c>
      <c r="L61" s="307">
        <v>41</v>
      </c>
      <c r="M61" s="813"/>
      <c r="N61" s="243">
        <v>785</v>
      </c>
      <c r="O61" s="247">
        <v>744</v>
      </c>
      <c r="P61" s="267">
        <v>816</v>
      </c>
      <c r="Q61" s="300">
        <v>31</v>
      </c>
      <c r="R61" s="753"/>
      <c r="S61" s="279">
        <v>50</v>
      </c>
      <c r="T61" s="821">
        <f t="shared" si="5"/>
        <v>50</v>
      </c>
      <c r="U61" s="826"/>
      <c r="V61" s="1033">
        <f t="shared" si="6"/>
        <v>168</v>
      </c>
      <c r="W61" s="627">
        <f t="shared" si="7"/>
        <v>52</v>
      </c>
      <c r="X61" s="635">
        <v>53</v>
      </c>
      <c r="Y61" s="635"/>
    </row>
    <row r="62" spans="1:25" ht="15" thickBot="1">
      <c r="A62" s="560" t="s">
        <v>187</v>
      </c>
      <c r="B62" s="631" t="s">
        <v>178</v>
      </c>
      <c r="C62" s="488">
        <v>2006</v>
      </c>
      <c r="D62" s="646" t="s">
        <v>81</v>
      </c>
      <c r="E62" s="349">
        <v>6.72</v>
      </c>
      <c r="F62" s="254">
        <v>7.57</v>
      </c>
      <c r="G62" s="798">
        <f t="shared" si="4"/>
        <v>32.999999999999986</v>
      </c>
      <c r="H62" s="766"/>
      <c r="I62" s="244">
        <v>646</v>
      </c>
      <c r="J62" s="237"/>
      <c r="K62" s="260">
        <v>666</v>
      </c>
      <c r="L62" s="309">
        <v>47</v>
      </c>
      <c r="M62" s="788"/>
      <c r="N62" s="281">
        <v>854</v>
      </c>
      <c r="O62" s="237">
        <v>904</v>
      </c>
      <c r="P62" s="260">
        <v>924</v>
      </c>
      <c r="Q62" s="306">
        <v>42</v>
      </c>
      <c r="R62" s="766"/>
      <c r="S62" s="274">
        <v>45</v>
      </c>
      <c r="T62" s="821">
        <f t="shared" si="5"/>
        <v>45</v>
      </c>
      <c r="U62" s="826"/>
      <c r="V62" s="794">
        <f t="shared" si="6"/>
        <v>167</v>
      </c>
      <c r="W62" s="627">
        <f t="shared" si="7"/>
        <v>54</v>
      </c>
      <c r="X62" s="635">
        <v>54</v>
      </c>
      <c r="Y62" s="635"/>
    </row>
    <row r="63" spans="1:25" ht="15" thickBot="1">
      <c r="A63" s="483" t="s">
        <v>198</v>
      </c>
      <c r="B63" s="484" t="s">
        <v>199</v>
      </c>
      <c r="C63" s="535">
        <v>2007</v>
      </c>
      <c r="D63" s="532" t="s">
        <v>133</v>
      </c>
      <c r="E63" s="353">
        <v>5.76</v>
      </c>
      <c r="F63" s="254">
        <v>11</v>
      </c>
      <c r="G63" s="798">
        <f t="shared" si="4"/>
        <v>42.999999999999986</v>
      </c>
      <c r="H63" s="801"/>
      <c r="I63" s="244"/>
      <c r="J63" s="237">
        <v>570</v>
      </c>
      <c r="K63" s="260">
        <v>599</v>
      </c>
      <c r="L63" s="310">
        <v>33</v>
      </c>
      <c r="M63" s="788"/>
      <c r="N63" s="244"/>
      <c r="O63" s="237">
        <v>760</v>
      </c>
      <c r="P63" s="260">
        <v>840</v>
      </c>
      <c r="Q63" s="306">
        <v>34</v>
      </c>
      <c r="R63" s="751"/>
      <c r="S63" s="274">
        <v>54</v>
      </c>
      <c r="T63" s="822">
        <f t="shared" si="5"/>
        <v>54</v>
      </c>
      <c r="U63" s="834"/>
      <c r="V63" s="796">
        <f t="shared" si="6"/>
        <v>164</v>
      </c>
      <c r="W63" s="627">
        <f t="shared" si="7"/>
        <v>55</v>
      </c>
      <c r="X63" s="635">
        <v>55</v>
      </c>
      <c r="Y63" s="635"/>
    </row>
    <row r="64" spans="1:25" ht="15" thickBot="1">
      <c r="A64" s="57" t="s">
        <v>257</v>
      </c>
      <c r="B64" s="56" t="s">
        <v>258</v>
      </c>
      <c r="C64" s="55">
        <v>2007</v>
      </c>
      <c r="D64" s="730" t="s">
        <v>255</v>
      </c>
      <c r="E64" s="365">
        <v>5.73</v>
      </c>
      <c r="F64" s="603">
        <v>6.39</v>
      </c>
      <c r="G64" s="798">
        <f t="shared" si="4"/>
        <v>42.999999999999986</v>
      </c>
      <c r="H64" s="766"/>
      <c r="I64" s="245">
        <v>621</v>
      </c>
      <c r="J64" s="977"/>
      <c r="K64" s="269">
        <v>678</v>
      </c>
      <c r="L64" s="311">
        <v>49</v>
      </c>
      <c r="M64" s="809"/>
      <c r="N64" s="245">
        <v>718</v>
      </c>
      <c r="O64" s="977">
        <v>721</v>
      </c>
      <c r="P64" s="268">
        <v>744</v>
      </c>
      <c r="Q64" s="303">
        <v>24</v>
      </c>
      <c r="R64" s="766"/>
      <c r="S64" s="280">
        <v>48</v>
      </c>
      <c r="T64" s="821">
        <f t="shared" si="5"/>
        <v>48</v>
      </c>
      <c r="U64" s="827"/>
      <c r="V64" s="786">
        <f t="shared" si="6"/>
        <v>164</v>
      </c>
      <c r="W64" s="627">
        <f t="shared" si="7"/>
        <v>55</v>
      </c>
      <c r="X64" s="635">
        <v>56</v>
      </c>
      <c r="Y64" s="635"/>
    </row>
    <row r="65" spans="1:25" ht="15" thickBot="1">
      <c r="A65" s="502" t="s">
        <v>302</v>
      </c>
      <c r="B65" s="509" t="s">
        <v>303</v>
      </c>
      <c r="C65" s="549">
        <v>2004</v>
      </c>
      <c r="D65" s="916" t="s">
        <v>226</v>
      </c>
      <c r="E65" s="359">
        <v>6.49</v>
      </c>
      <c r="F65" s="253">
        <v>11</v>
      </c>
      <c r="G65" s="798">
        <f t="shared" si="4"/>
        <v>36</v>
      </c>
      <c r="H65" s="764"/>
      <c r="I65" s="250">
        <v>673</v>
      </c>
      <c r="J65" s="239"/>
      <c r="K65" s="267">
        <v>666</v>
      </c>
      <c r="L65" s="312">
        <v>49</v>
      </c>
      <c r="M65" s="813"/>
      <c r="N65" s="243"/>
      <c r="O65" s="247">
        <v>915</v>
      </c>
      <c r="P65" s="267">
        <v>948</v>
      </c>
      <c r="Q65" s="305">
        <v>44</v>
      </c>
      <c r="R65" s="764"/>
      <c r="S65" s="279">
        <v>34</v>
      </c>
      <c r="T65" s="821">
        <f t="shared" si="5"/>
        <v>34</v>
      </c>
      <c r="U65" s="826"/>
      <c r="V65" s="796">
        <f t="shared" si="6"/>
        <v>163</v>
      </c>
      <c r="W65" s="627">
        <f t="shared" si="7"/>
        <v>57</v>
      </c>
      <c r="X65" s="635">
        <v>57</v>
      </c>
      <c r="Y65" s="635"/>
    </row>
    <row r="66" spans="1:25" ht="15" thickBot="1">
      <c r="A66" s="1200" t="s">
        <v>217</v>
      </c>
      <c r="B66" s="1201" t="s">
        <v>207</v>
      </c>
      <c r="C66" s="1202">
        <v>2006</v>
      </c>
      <c r="D66" s="1287" t="s">
        <v>215</v>
      </c>
      <c r="E66" s="1212">
        <v>6.49</v>
      </c>
      <c r="F66" s="1255">
        <v>7.24</v>
      </c>
      <c r="G66" s="1288">
        <f t="shared" si="4"/>
        <v>36</v>
      </c>
      <c r="H66" s="1289"/>
      <c r="I66" s="1130">
        <v>599</v>
      </c>
      <c r="J66" s="1223">
        <v>630</v>
      </c>
      <c r="K66" s="1214">
        <v>646</v>
      </c>
      <c r="L66" s="1262">
        <v>43</v>
      </c>
      <c r="M66" s="1290"/>
      <c r="N66" s="1224">
        <v>680</v>
      </c>
      <c r="O66" s="1219">
        <v>585</v>
      </c>
      <c r="P66" s="1214">
        <v>772</v>
      </c>
      <c r="Q66" s="1231">
        <v>27</v>
      </c>
      <c r="R66" s="1291"/>
      <c r="S66" s="1168">
        <v>50</v>
      </c>
      <c r="T66" s="1278">
        <f t="shared" si="5"/>
        <v>50</v>
      </c>
      <c r="U66" s="1292"/>
      <c r="V66" s="1286">
        <f t="shared" si="6"/>
        <v>156</v>
      </c>
      <c r="W66" s="1281">
        <f t="shared" si="7"/>
        <v>58</v>
      </c>
      <c r="X66" s="635">
        <v>58</v>
      </c>
      <c r="Y66" s="635"/>
    </row>
    <row r="67" spans="1:25" ht="15" thickBot="1">
      <c r="A67" s="483" t="s">
        <v>304</v>
      </c>
      <c r="B67" s="484" t="s">
        <v>260</v>
      </c>
      <c r="C67" s="535">
        <v>2007</v>
      </c>
      <c r="D67" s="532" t="s">
        <v>226</v>
      </c>
      <c r="E67" s="353">
        <v>5.81</v>
      </c>
      <c r="F67" s="254">
        <v>6.31</v>
      </c>
      <c r="G67" s="798">
        <f t="shared" si="4"/>
        <v>41.999999999999993</v>
      </c>
      <c r="H67" s="632"/>
      <c r="I67" s="244">
        <v>683</v>
      </c>
      <c r="J67" s="237">
        <v>658</v>
      </c>
      <c r="K67" s="177">
        <v>673</v>
      </c>
      <c r="L67" s="310">
        <v>51</v>
      </c>
      <c r="M67" s="628"/>
      <c r="N67" s="244">
        <v>693</v>
      </c>
      <c r="O67" s="237">
        <v>778</v>
      </c>
      <c r="P67" s="177">
        <v>801</v>
      </c>
      <c r="Q67" s="306">
        <v>30</v>
      </c>
      <c r="R67" s="629"/>
      <c r="S67" s="271">
        <v>31</v>
      </c>
      <c r="T67" s="821">
        <f t="shared" si="5"/>
        <v>31</v>
      </c>
      <c r="U67" s="785"/>
      <c r="V67" s="796">
        <f t="shared" si="6"/>
        <v>154</v>
      </c>
      <c r="W67" s="627">
        <f t="shared" si="7"/>
        <v>59</v>
      </c>
      <c r="X67" s="635">
        <v>59</v>
      </c>
      <c r="Y67" s="635"/>
    </row>
    <row r="68" spans="1:25" ht="15" thickBot="1">
      <c r="A68" s="539" t="s">
        <v>266</v>
      </c>
      <c r="B68" s="595" t="s">
        <v>170</v>
      </c>
      <c r="C68" s="594">
        <v>2007</v>
      </c>
      <c r="D68" s="639" t="s">
        <v>262</v>
      </c>
      <c r="E68" s="365">
        <v>7.02</v>
      </c>
      <c r="F68" s="854">
        <v>6.45</v>
      </c>
      <c r="G68" s="798">
        <f t="shared" si="4"/>
        <v>36</v>
      </c>
      <c r="H68" s="1016"/>
      <c r="I68" s="385">
        <v>590</v>
      </c>
      <c r="J68" s="285">
        <v>616</v>
      </c>
      <c r="K68" s="269">
        <v>621</v>
      </c>
      <c r="L68" s="313">
        <v>39</v>
      </c>
      <c r="M68" s="711"/>
      <c r="N68" s="284">
        <v>718</v>
      </c>
      <c r="O68" s="285">
        <v>731</v>
      </c>
      <c r="P68" s="269">
        <v>752</v>
      </c>
      <c r="Q68" s="852">
        <v>25</v>
      </c>
      <c r="R68" s="709"/>
      <c r="S68" s="389">
        <v>42</v>
      </c>
      <c r="T68" s="821">
        <f t="shared" si="5"/>
        <v>42</v>
      </c>
      <c r="U68" s="785"/>
      <c r="V68" s="796">
        <f t="shared" si="6"/>
        <v>142</v>
      </c>
      <c r="W68" s="627">
        <f t="shared" si="7"/>
        <v>60</v>
      </c>
      <c r="X68" s="635">
        <v>60</v>
      </c>
      <c r="Y68" s="635"/>
    </row>
    <row r="69" spans="1:25" ht="15" thickBot="1">
      <c r="A69" s="850" t="s">
        <v>243</v>
      </c>
      <c r="B69" s="538" t="s">
        <v>244</v>
      </c>
      <c r="C69" s="590">
        <v>2005</v>
      </c>
      <c r="D69" s="883" t="s">
        <v>242</v>
      </c>
      <c r="E69" s="364">
        <v>5.14</v>
      </c>
      <c r="F69" s="602">
        <v>6.24</v>
      </c>
      <c r="G69" s="798">
        <f t="shared" si="4"/>
        <v>48.999999999999993</v>
      </c>
      <c r="H69" s="632"/>
      <c r="I69" s="386">
        <v>590</v>
      </c>
      <c r="J69" s="851">
        <v>606</v>
      </c>
      <c r="K69" s="283">
        <v>602</v>
      </c>
      <c r="L69" s="752">
        <v>35</v>
      </c>
      <c r="M69" s="628"/>
      <c r="N69" s="244"/>
      <c r="O69" s="237">
        <v>565</v>
      </c>
      <c r="P69" s="283">
        <v>615</v>
      </c>
      <c r="Q69" s="770">
        <v>11</v>
      </c>
      <c r="R69" s="633"/>
      <c r="S69" s="398">
        <v>44</v>
      </c>
      <c r="T69" s="821">
        <f t="shared" si="5"/>
        <v>44</v>
      </c>
      <c r="U69" s="785"/>
      <c r="V69" s="794">
        <f t="shared" si="6"/>
        <v>139</v>
      </c>
      <c r="W69" s="627">
        <f t="shared" si="7"/>
        <v>61</v>
      </c>
      <c r="X69" s="635">
        <v>61</v>
      </c>
      <c r="Y69" s="635"/>
    </row>
    <row r="70" spans="1:25" ht="15" thickBot="1">
      <c r="A70" s="715" t="s">
        <v>241</v>
      </c>
      <c r="B70" s="546" t="s">
        <v>170</v>
      </c>
      <c r="C70" s="488">
        <v>2005</v>
      </c>
      <c r="D70" s="637" t="s">
        <v>242</v>
      </c>
      <c r="E70" s="349">
        <v>5.22</v>
      </c>
      <c r="F70" s="606">
        <v>5.23</v>
      </c>
      <c r="G70" s="798">
        <f t="shared" si="4"/>
        <v>47.999999999999986</v>
      </c>
      <c r="H70" s="367"/>
      <c r="I70" s="386">
        <v>574</v>
      </c>
      <c r="J70" s="237"/>
      <c r="K70" s="283">
        <v>602</v>
      </c>
      <c r="L70" s="308">
        <v>35</v>
      </c>
      <c r="M70" s="369"/>
      <c r="N70" s="249">
        <v>594</v>
      </c>
      <c r="O70" s="380">
        <v>606</v>
      </c>
      <c r="P70" s="177">
        <v>653</v>
      </c>
      <c r="Q70" s="707">
        <v>15</v>
      </c>
      <c r="R70" s="371"/>
      <c r="S70" s="271">
        <v>40</v>
      </c>
      <c r="T70" s="821">
        <f t="shared" si="5"/>
        <v>40</v>
      </c>
      <c r="U70" s="1028"/>
      <c r="V70" s="794">
        <f t="shared" si="6"/>
        <v>138</v>
      </c>
      <c r="W70" s="627">
        <f t="shared" si="7"/>
        <v>62</v>
      </c>
      <c r="X70" s="635">
        <v>62</v>
      </c>
      <c r="Y70" s="635"/>
    </row>
    <row r="71" spans="1:25" ht="15" thickBot="1">
      <c r="A71" s="493" t="s">
        <v>239</v>
      </c>
      <c r="B71" s="546" t="s">
        <v>240</v>
      </c>
      <c r="C71" s="488">
        <v>2008</v>
      </c>
      <c r="D71" s="641" t="s">
        <v>234</v>
      </c>
      <c r="E71" s="361">
        <v>5.9</v>
      </c>
      <c r="F71" s="254">
        <v>4.84</v>
      </c>
      <c r="G71" s="798">
        <f t="shared" si="4"/>
        <v>51.999999999999993</v>
      </c>
      <c r="H71" s="632"/>
      <c r="I71" s="281">
        <v>595</v>
      </c>
      <c r="J71" s="380"/>
      <c r="K71" s="177"/>
      <c r="L71" s="705">
        <v>33</v>
      </c>
      <c r="M71" s="628"/>
      <c r="N71" s="249">
        <v>646</v>
      </c>
      <c r="O71" s="380"/>
      <c r="P71" s="177">
        <v>647</v>
      </c>
      <c r="Q71" s="707">
        <v>14</v>
      </c>
      <c r="R71" s="1019"/>
      <c r="S71" s="271">
        <v>36</v>
      </c>
      <c r="T71" s="821">
        <f t="shared" si="5"/>
        <v>36</v>
      </c>
      <c r="U71" s="1024"/>
      <c r="V71" s="796">
        <f t="shared" si="6"/>
        <v>135</v>
      </c>
      <c r="W71" s="627">
        <f t="shared" si="7"/>
        <v>63</v>
      </c>
      <c r="X71" s="635">
        <v>63</v>
      </c>
      <c r="Y71" s="635"/>
    </row>
    <row r="72" spans="1:25" ht="15" thickBot="1">
      <c r="A72" s="57" t="s">
        <v>259</v>
      </c>
      <c r="B72" s="922" t="s">
        <v>260</v>
      </c>
      <c r="C72" s="923">
        <v>2005</v>
      </c>
      <c r="D72" s="902" t="s">
        <v>255</v>
      </c>
      <c r="E72" s="365">
        <v>8.76</v>
      </c>
      <c r="F72" s="1034">
        <v>11</v>
      </c>
      <c r="G72" s="1036">
        <f t="shared" si="4"/>
        <v>12.999999999999989</v>
      </c>
      <c r="H72" s="1037"/>
      <c r="I72" s="251">
        <v>600</v>
      </c>
      <c r="J72" s="240">
        <v>624</v>
      </c>
      <c r="K72" s="264">
        <v>640</v>
      </c>
      <c r="L72" s="1038">
        <v>43</v>
      </c>
      <c r="M72" s="1039"/>
      <c r="N72" s="251">
        <v>789</v>
      </c>
      <c r="O72" s="240"/>
      <c r="P72" s="264">
        <v>814</v>
      </c>
      <c r="Q72" s="1040">
        <v>31</v>
      </c>
      <c r="R72" s="1041"/>
      <c r="S72" s="278">
        <v>47</v>
      </c>
      <c r="T72" s="1042">
        <f t="shared" si="5"/>
        <v>47</v>
      </c>
      <c r="U72" s="1043"/>
      <c r="V72" s="1044">
        <f t="shared" si="6"/>
        <v>134</v>
      </c>
      <c r="W72" s="627">
        <f t="shared" si="7"/>
        <v>64</v>
      </c>
      <c r="X72" s="635">
        <v>64</v>
      </c>
      <c r="Y72" s="635"/>
    </row>
    <row r="73" spans="1:25" ht="15" thickBot="1">
      <c r="A73" s="61"/>
      <c r="B73" s="60"/>
      <c r="C73" s="59"/>
      <c r="D73" s="168"/>
      <c r="E73" s="359"/>
      <c r="F73" s="775"/>
      <c r="G73" s="442"/>
      <c r="H73" s="771"/>
      <c r="I73" s="776"/>
      <c r="J73" s="777"/>
      <c r="K73" s="778"/>
      <c r="L73" s="779"/>
      <c r="M73" s="772"/>
      <c r="N73" s="780"/>
      <c r="O73" s="781"/>
      <c r="P73" s="782"/>
      <c r="Q73" s="779"/>
      <c r="R73" s="773"/>
      <c r="S73" s="783"/>
      <c r="T73" s="784"/>
      <c r="U73" s="774"/>
      <c r="V73" s="1035"/>
      <c r="W73" s="106"/>
    </row>
    <row r="74" spans="1:25" ht="15" thickBot="1">
      <c r="A74" s="27"/>
      <c r="B74" s="28"/>
      <c r="C74" s="25"/>
      <c r="D74" s="116"/>
      <c r="E74" s="375"/>
      <c r="F74" s="207"/>
      <c r="G74" s="147"/>
      <c r="H74" s="367"/>
      <c r="I74" s="325"/>
      <c r="J74" s="326"/>
      <c r="K74" s="323"/>
      <c r="L74" s="324"/>
      <c r="M74" s="369"/>
      <c r="N74" s="327"/>
      <c r="O74" s="328"/>
      <c r="P74" s="336"/>
      <c r="Q74" s="324"/>
      <c r="R74" s="371"/>
      <c r="S74" s="340"/>
      <c r="T74" s="338"/>
      <c r="U74" s="373"/>
      <c r="V74" s="208"/>
      <c r="W74" s="106"/>
    </row>
    <row r="75" spans="1:25" ht="15" thickBot="1">
      <c r="A75" s="65"/>
      <c r="B75" s="64"/>
      <c r="C75" s="63"/>
      <c r="D75" s="176"/>
      <c r="E75" s="359"/>
      <c r="F75" s="207"/>
      <c r="G75" s="147"/>
      <c r="H75" s="367"/>
      <c r="I75" s="325"/>
      <c r="J75" s="326"/>
      <c r="K75" s="323"/>
      <c r="L75" s="324"/>
      <c r="M75" s="369"/>
      <c r="N75" s="327"/>
      <c r="O75" s="328"/>
      <c r="P75" s="336"/>
      <c r="Q75" s="324"/>
      <c r="R75" s="371"/>
      <c r="S75" s="340"/>
      <c r="T75" s="338"/>
      <c r="U75" s="373"/>
      <c r="V75" s="208"/>
      <c r="W75" s="106"/>
    </row>
    <row r="76" spans="1:25" ht="15" thickBot="1">
      <c r="A76" s="57"/>
      <c r="B76" s="56"/>
      <c r="C76" s="55"/>
      <c r="D76" s="117"/>
      <c r="E76" s="375"/>
      <c r="F76" s="376"/>
      <c r="G76" s="234"/>
      <c r="H76" s="368"/>
      <c r="I76" s="329"/>
      <c r="J76" s="330"/>
      <c r="K76" s="331"/>
      <c r="L76" s="332"/>
      <c r="M76" s="370"/>
      <c r="N76" s="333"/>
      <c r="O76" s="334"/>
      <c r="P76" s="337"/>
      <c r="Q76" s="335"/>
      <c r="R76" s="372"/>
      <c r="S76" s="341"/>
      <c r="T76" s="339"/>
      <c r="U76" s="374"/>
      <c r="V76" s="235"/>
      <c r="W76" s="106"/>
    </row>
  </sheetData>
  <sortState ref="A9:W72">
    <sortCondition descending="1" ref="V9:V72"/>
    <sortCondition descending="1" ref="G9:G72"/>
  </sortState>
  <mergeCells count="8">
    <mergeCell ref="A1:W2"/>
    <mergeCell ref="A3:W3"/>
    <mergeCell ref="A4:W4"/>
    <mergeCell ref="A5:W5"/>
    <mergeCell ref="F7:H7"/>
    <mergeCell ref="K7:M7"/>
    <mergeCell ref="P7:R7"/>
    <mergeCell ref="S7:U7"/>
  </mergeCells>
  <pageMargins left="0.7" right="0.7" top="0.78740157499999996" bottom="0.78740157499999996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55"/>
  <sheetViews>
    <sheetView tabSelected="1" topLeftCell="A16" zoomScale="110" zoomScaleNormal="110" workbookViewId="0">
      <selection activeCell="E29" sqref="E29"/>
    </sheetView>
  </sheetViews>
  <sheetFormatPr defaultRowHeight="14.4"/>
  <cols>
    <col min="1" max="1" width="11.33203125" customWidth="1"/>
    <col min="2" max="2" width="47.6640625" customWidth="1"/>
    <col min="3" max="3" width="17.109375" customWidth="1"/>
  </cols>
  <sheetData>
    <row r="1" spans="1:9" ht="22.8">
      <c r="A1" s="1108" t="s">
        <v>274</v>
      </c>
      <c r="B1" s="1108"/>
      <c r="C1" s="1108"/>
      <c r="D1" s="148"/>
      <c r="E1" s="148"/>
      <c r="F1" s="148"/>
      <c r="G1" s="148"/>
      <c r="H1" s="148"/>
      <c r="I1" s="148"/>
    </row>
    <row r="2" spans="1:9">
      <c r="B2" s="1"/>
    </row>
    <row r="3" spans="1:9" ht="15.6">
      <c r="A3" s="1109" t="s">
        <v>42</v>
      </c>
      <c r="B3" s="1109"/>
      <c r="C3" s="579"/>
      <c r="G3" s="52"/>
      <c r="H3" s="52"/>
    </row>
    <row r="5" spans="1:9" ht="15.6">
      <c r="B5" s="149" t="s">
        <v>275</v>
      </c>
    </row>
    <row r="7" spans="1:9" ht="15.6">
      <c r="B7" s="44"/>
      <c r="C7" s="150"/>
      <c r="F7" s="1"/>
    </row>
    <row r="8" spans="1:9" ht="15.6">
      <c r="B8" s="151" t="s">
        <v>276</v>
      </c>
      <c r="C8" s="150"/>
      <c r="F8" s="1"/>
    </row>
    <row r="9" spans="1:9" ht="16.2" thickBot="1">
      <c r="B9" s="44"/>
      <c r="F9" s="1"/>
    </row>
    <row r="10" spans="1:9" ht="15" thickTop="1">
      <c r="A10" s="1110" t="s">
        <v>10</v>
      </c>
      <c r="B10" s="1113" t="s">
        <v>7</v>
      </c>
      <c r="C10" s="1116" t="s">
        <v>33</v>
      </c>
      <c r="D10" s="48"/>
      <c r="E10" s="48"/>
      <c r="F10" s="152"/>
    </row>
    <row r="11" spans="1:9">
      <c r="A11" s="1111"/>
      <c r="B11" s="1114"/>
      <c r="C11" s="1117"/>
      <c r="D11" s="48"/>
      <c r="E11" s="48"/>
      <c r="F11" s="1118"/>
    </row>
    <row r="12" spans="1:9" ht="15" thickBot="1">
      <c r="A12" s="1112"/>
      <c r="B12" s="1115"/>
      <c r="C12" s="1117"/>
      <c r="D12" s="152"/>
      <c r="E12" s="206"/>
      <c r="F12" s="1118"/>
    </row>
    <row r="13" spans="1:9" ht="15.6">
      <c r="A13" s="153">
        <v>1</v>
      </c>
      <c r="B13" s="1052" t="s">
        <v>57</v>
      </c>
      <c r="C13" s="154">
        <v>698</v>
      </c>
      <c r="D13" s="155"/>
      <c r="E13" s="156"/>
      <c r="F13" s="43"/>
    </row>
    <row r="14" spans="1:9" ht="15.6">
      <c r="A14" s="157">
        <v>2</v>
      </c>
      <c r="B14" s="1053" t="s">
        <v>171</v>
      </c>
      <c r="C14" s="165">
        <v>673</v>
      </c>
      <c r="D14" s="155"/>
      <c r="E14" s="156"/>
      <c r="F14" s="43"/>
    </row>
    <row r="15" spans="1:9" ht="15.6">
      <c r="A15" s="157">
        <v>3</v>
      </c>
      <c r="B15" s="1053" t="s">
        <v>51</v>
      </c>
      <c r="C15" s="165">
        <v>668</v>
      </c>
      <c r="D15" s="155"/>
      <c r="E15" s="156"/>
      <c r="F15" s="689"/>
    </row>
    <row r="16" spans="1:9" ht="15.6">
      <c r="A16" s="163">
        <v>4</v>
      </c>
      <c r="B16" s="1053" t="s">
        <v>116</v>
      </c>
      <c r="C16" s="158">
        <v>660</v>
      </c>
      <c r="D16" s="155"/>
      <c r="E16" s="156"/>
      <c r="F16" s="43"/>
    </row>
    <row r="17" spans="1:7" ht="15.6">
      <c r="A17" s="157">
        <v>5</v>
      </c>
      <c r="B17" s="1053" t="s">
        <v>65</v>
      </c>
      <c r="C17" s="158">
        <v>641</v>
      </c>
      <c r="D17" s="155"/>
      <c r="E17" s="156"/>
      <c r="F17" s="689"/>
    </row>
    <row r="18" spans="1:7" ht="15.6">
      <c r="A18" s="157">
        <v>6</v>
      </c>
      <c r="B18" s="1054" t="s">
        <v>234</v>
      </c>
      <c r="C18" s="158">
        <v>614</v>
      </c>
      <c r="D18" s="155"/>
      <c r="E18" s="156"/>
      <c r="F18" s="43"/>
    </row>
    <row r="19" spans="1:7" ht="15.6">
      <c r="A19" s="163">
        <v>7</v>
      </c>
      <c r="B19" s="1055" t="s">
        <v>248</v>
      </c>
      <c r="C19" s="158">
        <v>613</v>
      </c>
      <c r="D19" s="155"/>
      <c r="E19" s="156"/>
      <c r="F19" s="43"/>
    </row>
    <row r="20" spans="1:7" ht="15.6">
      <c r="A20" s="157">
        <v>8</v>
      </c>
      <c r="B20" s="1053" t="s">
        <v>280</v>
      </c>
      <c r="C20" s="158">
        <v>605</v>
      </c>
      <c r="D20" s="155"/>
      <c r="E20" s="156"/>
      <c r="F20" s="718"/>
      <c r="G20" s="689"/>
    </row>
    <row r="21" spans="1:7" ht="15.6">
      <c r="A21" s="157">
        <v>9</v>
      </c>
      <c r="B21" s="1053" t="s">
        <v>133</v>
      </c>
      <c r="C21" s="158">
        <v>595</v>
      </c>
      <c r="D21" s="155"/>
      <c r="E21" s="156"/>
      <c r="F21" s="719"/>
    </row>
    <row r="22" spans="1:7" ht="15.6">
      <c r="A22" s="163">
        <v>10</v>
      </c>
      <c r="B22" s="1053" t="s">
        <v>278</v>
      </c>
      <c r="C22" s="158">
        <v>586</v>
      </c>
      <c r="D22" s="155"/>
      <c r="E22" s="156"/>
      <c r="F22" s="43"/>
    </row>
    <row r="23" spans="1:7" ht="15.6">
      <c r="A23" s="157">
        <v>11</v>
      </c>
      <c r="B23" s="1056" t="s">
        <v>277</v>
      </c>
      <c r="C23" s="158">
        <v>562</v>
      </c>
      <c r="D23" s="155"/>
      <c r="E23" s="156"/>
      <c r="F23" s="43"/>
    </row>
    <row r="24" spans="1:7" ht="15.6">
      <c r="A24" s="157">
        <v>12</v>
      </c>
      <c r="B24" s="1057" t="s">
        <v>279</v>
      </c>
      <c r="C24" s="158">
        <v>560</v>
      </c>
      <c r="D24" s="155"/>
      <c r="E24" s="156"/>
      <c r="F24" s="43"/>
    </row>
    <row r="25" spans="1:7" ht="15.6">
      <c r="A25" s="1296">
        <v>13</v>
      </c>
      <c r="B25" s="1299" t="s">
        <v>215</v>
      </c>
      <c r="C25" s="1298">
        <v>552</v>
      </c>
      <c r="D25" s="155"/>
      <c r="E25" s="156"/>
      <c r="F25" s="43"/>
    </row>
    <row r="26" spans="1:7" ht="15.6">
      <c r="A26" s="157">
        <v>14</v>
      </c>
      <c r="B26" s="1053" t="s">
        <v>282</v>
      </c>
      <c r="C26" s="158">
        <v>552</v>
      </c>
      <c r="D26" s="155"/>
      <c r="E26" s="156"/>
      <c r="F26" s="43"/>
    </row>
    <row r="27" spans="1:7" ht="15.6">
      <c r="A27" s="166">
        <v>15</v>
      </c>
      <c r="B27" s="1058" t="s">
        <v>242</v>
      </c>
      <c r="C27" s="158">
        <v>527</v>
      </c>
      <c r="D27" s="155"/>
      <c r="E27" s="156"/>
      <c r="F27" s="43"/>
      <c r="G27" s="689"/>
    </row>
    <row r="28" spans="1:7" ht="15.6">
      <c r="A28" s="157">
        <v>16</v>
      </c>
      <c r="B28" s="1057" t="s">
        <v>255</v>
      </c>
      <c r="C28" s="158">
        <v>525</v>
      </c>
      <c r="D28" s="155"/>
      <c r="E28" s="156"/>
      <c r="F28" s="43"/>
    </row>
    <row r="29" spans="1:7" ht="15.6">
      <c r="A29" s="157"/>
      <c r="B29" s="1049"/>
      <c r="C29" s="158"/>
      <c r="D29" s="155"/>
      <c r="E29" s="156"/>
      <c r="F29" s="43"/>
    </row>
    <row r="30" spans="1:7" ht="15.6">
      <c r="A30" s="157"/>
      <c r="B30" s="1050"/>
      <c r="C30" s="158"/>
      <c r="D30" s="155"/>
      <c r="E30" s="156"/>
      <c r="F30" s="43"/>
    </row>
    <row r="31" spans="1:7" ht="16.2" thickBot="1">
      <c r="A31" s="159"/>
      <c r="B31" s="1051"/>
      <c r="C31" s="160"/>
      <c r="D31" s="155"/>
      <c r="E31" s="156"/>
      <c r="F31" s="43"/>
    </row>
    <row r="32" spans="1:7" ht="15" thickTop="1">
      <c r="A32" s="152"/>
      <c r="B32" s="203"/>
      <c r="C32" s="161"/>
      <c r="D32" s="50"/>
      <c r="F32" s="1"/>
    </row>
    <row r="33" spans="1:6" ht="15.6">
      <c r="A33" s="152"/>
      <c r="B33" s="162" t="s">
        <v>283</v>
      </c>
      <c r="C33" s="161"/>
      <c r="D33" s="50"/>
      <c r="F33" s="1"/>
    </row>
    <row r="34" spans="1:6" ht="17.25" customHeight="1" thickBot="1">
      <c r="A34" s="1088"/>
      <c r="B34" s="1088"/>
      <c r="C34" s="1088"/>
      <c r="D34" s="50"/>
      <c r="F34" s="1"/>
    </row>
    <row r="35" spans="1:6" ht="17.25" customHeight="1" thickTop="1">
      <c r="A35" s="1110" t="s">
        <v>10</v>
      </c>
      <c r="B35" s="1119" t="s">
        <v>7</v>
      </c>
      <c r="C35" s="1116" t="s">
        <v>33</v>
      </c>
      <c r="D35" s="50"/>
      <c r="F35" s="1"/>
    </row>
    <row r="36" spans="1:6" ht="17.25" customHeight="1">
      <c r="A36" s="1111"/>
      <c r="B36" s="1120"/>
      <c r="C36" s="1117"/>
      <c r="D36" s="50"/>
      <c r="F36" s="1"/>
    </row>
    <row r="37" spans="1:6" ht="15" thickBot="1">
      <c r="A37" s="1112"/>
      <c r="B37" s="1121"/>
      <c r="C37" s="1117"/>
      <c r="D37" s="460"/>
    </row>
    <row r="38" spans="1:6" ht="15.6">
      <c r="A38" s="153">
        <v>1</v>
      </c>
      <c r="B38" s="1059" t="s">
        <v>248</v>
      </c>
      <c r="C38" s="154">
        <v>889.5</v>
      </c>
    </row>
    <row r="39" spans="1:6" ht="15.6">
      <c r="A39" s="157">
        <v>2</v>
      </c>
      <c r="B39" s="1053" t="s">
        <v>42</v>
      </c>
      <c r="C39" s="158">
        <v>840.5</v>
      </c>
    </row>
    <row r="40" spans="1:6" ht="15.6">
      <c r="A40" s="166">
        <v>3</v>
      </c>
      <c r="B40" s="1053" t="s">
        <v>288</v>
      </c>
      <c r="C40" s="158">
        <v>708.5</v>
      </c>
    </row>
    <row r="41" spans="1:6" ht="15.6">
      <c r="A41" s="157">
        <v>4</v>
      </c>
      <c r="B41" s="1057" t="s">
        <v>122</v>
      </c>
      <c r="C41" s="158">
        <v>703</v>
      </c>
    </row>
    <row r="42" spans="1:6" ht="15.6">
      <c r="A42" s="157">
        <v>5</v>
      </c>
      <c r="B42" s="1060" t="s">
        <v>105</v>
      </c>
      <c r="C42" s="158">
        <v>685</v>
      </c>
      <c r="F42" s="136"/>
    </row>
    <row r="43" spans="1:6" ht="15.6">
      <c r="A43" s="157">
        <v>6</v>
      </c>
      <c r="B43" s="1053" t="s">
        <v>71</v>
      </c>
      <c r="C43" s="158">
        <v>659</v>
      </c>
    </row>
    <row r="44" spans="1:6" ht="15.6">
      <c r="A44" s="1296">
        <v>7</v>
      </c>
      <c r="B44" s="1297" t="s">
        <v>215</v>
      </c>
      <c r="C44" s="1298">
        <v>644</v>
      </c>
    </row>
    <row r="45" spans="1:6" ht="15.6">
      <c r="A45" s="157">
        <v>8</v>
      </c>
      <c r="B45" s="1057" t="s">
        <v>285</v>
      </c>
      <c r="C45" s="158">
        <v>622.5</v>
      </c>
      <c r="F45" s="720"/>
    </row>
    <row r="46" spans="1:6" ht="15.6">
      <c r="A46" s="166">
        <v>9</v>
      </c>
      <c r="B46" s="1057" t="s">
        <v>287</v>
      </c>
      <c r="C46" s="158">
        <v>621.5</v>
      </c>
    </row>
    <row r="47" spans="1:6" ht="15.6">
      <c r="A47" s="157">
        <v>10</v>
      </c>
      <c r="B47" s="1055" t="s">
        <v>286</v>
      </c>
      <c r="C47" s="158">
        <v>610.5</v>
      </c>
    </row>
    <row r="48" spans="1:6" ht="15.6">
      <c r="A48" s="157">
        <v>11</v>
      </c>
      <c r="B48" s="1057" t="s">
        <v>98</v>
      </c>
      <c r="C48" s="158">
        <v>584.5</v>
      </c>
      <c r="F48" s="689"/>
    </row>
    <row r="49" spans="1:3" ht="15.6">
      <c r="A49" s="157">
        <v>12</v>
      </c>
      <c r="B49" s="1057" t="s">
        <v>281</v>
      </c>
      <c r="C49" s="158">
        <v>580</v>
      </c>
    </row>
    <row r="50" spans="1:3" ht="15.6">
      <c r="A50" s="163">
        <v>13</v>
      </c>
      <c r="B50" s="1055" t="s">
        <v>65</v>
      </c>
      <c r="C50" s="158">
        <v>546</v>
      </c>
    </row>
    <row r="51" spans="1:3" ht="15.6">
      <c r="A51" s="157">
        <v>14</v>
      </c>
      <c r="B51" s="1057" t="s">
        <v>284</v>
      </c>
      <c r="C51" s="158">
        <v>540.5</v>
      </c>
    </row>
    <row r="52" spans="1:3" ht="15.6">
      <c r="A52" s="163">
        <v>15</v>
      </c>
      <c r="B52" s="1057" t="s">
        <v>133</v>
      </c>
      <c r="C52" s="158">
        <v>494.5</v>
      </c>
    </row>
    <row r="53" spans="1:3" ht="15.6">
      <c r="A53" s="164"/>
      <c r="B53" s="1047"/>
      <c r="C53" s="158"/>
    </row>
    <row r="54" spans="1:3" ht="16.2" thickBot="1">
      <c r="A54" s="159"/>
      <c r="B54" s="1048"/>
      <c r="C54" s="865"/>
    </row>
    <row r="55" spans="1:3" ht="15.6" thickTop="1">
      <c r="B55" s="689"/>
      <c r="C55" s="866"/>
    </row>
  </sheetData>
  <sortState ref="B13:C28">
    <sortCondition descending="1" ref="C13:C28"/>
  </sortState>
  <mergeCells count="10">
    <mergeCell ref="F11:F12"/>
    <mergeCell ref="A34:C34"/>
    <mergeCell ref="A35:A37"/>
    <mergeCell ref="B35:B37"/>
    <mergeCell ref="C35:C37"/>
    <mergeCell ref="A1:C1"/>
    <mergeCell ref="A3:B3"/>
    <mergeCell ref="A10:A12"/>
    <mergeCell ref="B10:B12"/>
    <mergeCell ref="C10:C12"/>
  </mergeCells>
  <pageMargins left="0.70866141732283472" right="0.70866141732283472" top="0.78740157480314965" bottom="0.78740157480314965" header="0.31496062992125984" footer="0.31496062992125984"/>
  <pageSetup paperSize="9" fitToWidth="0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68"/>
  <sheetViews>
    <sheetView topLeftCell="A22" zoomScale="120" zoomScaleNormal="120" zoomScaleSheetLayoutView="120" workbookViewId="0">
      <selection activeCell="A36" sqref="A36:H36"/>
    </sheetView>
  </sheetViews>
  <sheetFormatPr defaultRowHeight="14.4"/>
  <cols>
    <col min="1" max="1" width="13.5546875" customWidth="1"/>
    <col min="2" max="2" width="12.33203125" customWidth="1"/>
    <col min="3" max="3" width="10.33203125" style="1" customWidth="1"/>
    <col min="4" max="4" width="32.44140625" customWidth="1"/>
  </cols>
  <sheetData>
    <row r="1" spans="1:14" ht="19.5" customHeight="1">
      <c r="A1" s="1061" t="s">
        <v>13</v>
      </c>
      <c r="B1" s="1061"/>
      <c r="C1" s="1061"/>
      <c r="D1" s="1061"/>
      <c r="E1" s="1061"/>
      <c r="F1" s="1061"/>
      <c r="G1" s="1061"/>
      <c r="H1" s="1061"/>
      <c r="I1" s="1061"/>
      <c r="J1" s="6"/>
      <c r="K1" s="6"/>
      <c r="L1" s="6"/>
      <c r="M1" s="6"/>
      <c r="N1" s="7"/>
    </row>
    <row r="2" spans="1:14" ht="15" customHeight="1">
      <c r="A2" s="12" t="s">
        <v>1</v>
      </c>
      <c r="C2" s="13"/>
      <c r="D2" s="10"/>
      <c r="E2" s="1062" t="s">
        <v>2</v>
      </c>
      <c r="F2" s="1063"/>
      <c r="G2" s="1063"/>
      <c r="H2" s="1063"/>
      <c r="I2" s="1063"/>
      <c r="J2" s="6"/>
      <c r="K2" s="6"/>
      <c r="L2" s="6"/>
      <c r="M2" s="6"/>
      <c r="N2" s="7"/>
    </row>
    <row r="3" spans="1:14" ht="15" customHeight="1">
      <c r="A3" s="1066" t="s">
        <v>14</v>
      </c>
      <c r="B3" s="1066"/>
      <c r="C3" s="1066"/>
      <c r="D3" s="1066"/>
      <c r="E3" s="1066"/>
      <c r="F3" s="1066"/>
      <c r="G3" s="1066"/>
      <c r="H3" s="1066"/>
      <c r="I3" s="1066"/>
      <c r="J3" s="6">
        <v>900</v>
      </c>
      <c r="K3" s="6"/>
      <c r="L3" s="6"/>
      <c r="M3" s="6"/>
      <c r="N3" s="7"/>
    </row>
    <row r="4" spans="1:14" ht="15" customHeight="1" thickBot="1">
      <c r="A4" s="3"/>
      <c r="B4" s="8"/>
      <c r="C4" s="8"/>
      <c r="D4" s="8"/>
      <c r="E4" s="8"/>
      <c r="F4" s="8"/>
      <c r="G4" s="8"/>
      <c r="H4" s="8"/>
      <c r="I4" s="8"/>
      <c r="J4" s="6" t="s">
        <v>15</v>
      </c>
      <c r="K4" s="6"/>
      <c r="L4" s="6"/>
      <c r="M4" s="6"/>
      <c r="N4" s="7"/>
    </row>
    <row r="5" spans="1:14" ht="27.6" thickTop="1" thickBot="1">
      <c r="A5" s="22" t="s">
        <v>4</v>
      </c>
      <c r="B5" s="15" t="s">
        <v>5</v>
      </c>
      <c r="C5" s="123" t="s">
        <v>6</v>
      </c>
      <c r="D5" s="24" t="s">
        <v>7</v>
      </c>
      <c r="E5" s="22" t="s">
        <v>16</v>
      </c>
      <c r="F5" s="15" t="s">
        <v>17</v>
      </c>
      <c r="G5" s="23" t="s">
        <v>18</v>
      </c>
      <c r="H5" s="15" t="s">
        <v>9</v>
      </c>
      <c r="I5" s="24" t="s">
        <v>10</v>
      </c>
      <c r="J5" s="29"/>
      <c r="K5" s="125"/>
      <c r="L5" s="3">
        <v>1</v>
      </c>
      <c r="M5" s="3">
        <v>2</v>
      </c>
      <c r="N5" s="3">
        <v>3</v>
      </c>
    </row>
    <row r="6" spans="1:14" ht="15" customHeight="1">
      <c r="A6" s="483" t="s">
        <v>85</v>
      </c>
      <c r="B6" s="505" t="s">
        <v>46</v>
      </c>
      <c r="C6" s="504">
        <v>2005</v>
      </c>
      <c r="D6" s="574" t="s">
        <v>84</v>
      </c>
      <c r="E6" s="384">
        <v>979</v>
      </c>
      <c r="F6" s="243">
        <v>1016</v>
      </c>
      <c r="G6" s="461">
        <v>1020</v>
      </c>
      <c r="H6" s="420">
        <v>89</v>
      </c>
      <c r="I6" s="137" t="s">
        <v>148</v>
      </c>
      <c r="J6" s="650">
        <f t="shared" ref="J6:J21" si="0">FLOOR(L6,10)</f>
        <v>1020</v>
      </c>
      <c r="K6" s="139"/>
      <c r="L6" s="651">
        <f t="shared" ref="L6:L37" si="1">MAX(E6:G6)</f>
        <v>1020</v>
      </c>
      <c r="M6" s="651">
        <f t="shared" ref="M6:M37" si="2">SUM(E6:G6)-L6-N6</f>
        <v>1016</v>
      </c>
      <c r="N6" s="651">
        <f t="shared" ref="N6:N37" si="3">MIN(E6:G6)</f>
        <v>979</v>
      </c>
    </row>
    <row r="7" spans="1:14" ht="15.75" customHeight="1">
      <c r="A7" s="480" t="s">
        <v>86</v>
      </c>
      <c r="B7" s="507" t="s">
        <v>87</v>
      </c>
      <c r="C7" s="508">
        <v>2004</v>
      </c>
      <c r="D7" s="571" t="s">
        <v>84</v>
      </c>
      <c r="E7" s="281">
        <v>938</v>
      </c>
      <c r="F7" s="249">
        <v>979</v>
      </c>
      <c r="G7" s="462">
        <v>933</v>
      </c>
      <c r="H7" s="420">
        <v>79</v>
      </c>
      <c r="I7" s="138" t="s">
        <v>149</v>
      </c>
      <c r="J7" s="650">
        <f t="shared" si="0"/>
        <v>970</v>
      </c>
      <c r="K7" s="139"/>
      <c r="L7" s="651">
        <f t="shared" si="1"/>
        <v>979</v>
      </c>
      <c r="M7" s="651">
        <f t="shared" si="2"/>
        <v>938</v>
      </c>
      <c r="N7" s="651">
        <f t="shared" si="3"/>
        <v>933</v>
      </c>
    </row>
    <row r="8" spans="1:14">
      <c r="A8" s="483" t="s">
        <v>82</v>
      </c>
      <c r="B8" s="505" t="s">
        <v>83</v>
      </c>
      <c r="C8" s="506">
        <v>2006</v>
      </c>
      <c r="D8" s="571" t="s">
        <v>84</v>
      </c>
      <c r="E8" s="281">
        <v>956</v>
      </c>
      <c r="F8" s="249">
        <v>946</v>
      </c>
      <c r="G8" s="462">
        <v>946</v>
      </c>
      <c r="H8" s="420">
        <v>75</v>
      </c>
      <c r="I8" s="745" t="s">
        <v>150</v>
      </c>
      <c r="J8" s="650">
        <f t="shared" si="0"/>
        <v>950</v>
      </c>
      <c r="K8" s="139"/>
      <c r="L8" s="651">
        <f t="shared" si="1"/>
        <v>956</v>
      </c>
      <c r="M8" s="651">
        <f t="shared" si="2"/>
        <v>946</v>
      </c>
      <c r="N8" s="651">
        <f t="shared" si="3"/>
        <v>946</v>
      </c>
    </row>
    <row r="9" spans="1:14">
      <c r="A9" s="483" t="s">
        <v>121</v>
      </c>
      <c r="B9" s="484" t="s">
        <v>62</v>
      </c>
      <c r="C9" s="506">
        <v>2005</v>
      </c>
      <c r="D9" s="532" t="s">
        <v>122</v>
      </c>
      <c r="E9" s="281">
        <v>899</v>
      </c>
      <c r="F9" s="249">
        <v>942</v>
      </c>
      <c r="G9" s="462">
        <v>905</v>
      </c>
      <c r="H9" s="420">
        <v>73</v>
      </c>
      <c r="I9" s="138"/>
      <c r="J9" s="650">
        <f t="shared" si="0"/>
        <v>940</v>
      </c>
      <c r="K9" s="139"/>
      <c r="L9" s="651">
        <f t="shared" si="1"/>
        <v>942</v>
      </c>
      <c r="M9" s="651">
        <f t="shared" si="2"/>
        <v>905</v>
      </c>
      <c r="N9" s="651">
        <f t="shared" si="3"/>
        <v>899</v>
      </c>
    </row>
    <row r="10" spans="1:14">
      <c r="A10" s="502" t="s">
        <v>49</v>
      </c>
      <c r="B10" s="509" t="s">
        <v>50</v>
      </c>
      <c r="C10" s="510">
        <v>2006</v>
      </c>
      <c r="D10" s="638" t="s">
        <v>51</v>
      </c>
      <c r="E10" s="386">
        <v>915</v>
      </c>
      <c r="F10" s="244">
        <v>937</v>
      </c>
      <c r="G10" s="686">
        <v>932</v>
      </c>
      <c r="H10" s="422">
        <v>71</v>
      </c>
      <c r="I10" s="745"/>
      <c r="J10" s="650">
        <f t="shared" si="0"/>
        <v>930</v>
      </c>
      <c r="K10" s="139"/>
      <c r="L10" s="651">
        <f t="shared" si="1"/>
        <v>937</v>
      </c>
      <c r="M10" s="651">
        <f t="shared" si="2"/>
        <v>932</v>
      </c>
      <c r="N10" s="651">
        <f t="shared" si="3"/>
        <v>915</v>
      </c>
    </row>
    <row r="11" spans="1:14">
      <c r="A11" s="568" t="s">
        <v>45</v>
      </c>
      <c r="B11" s="569" t="s">
        <v>46</v>
      </c>
      <c r="C11" s="570">
        <v>2007</v>
      </c>
      <c r="D11" s="492" t="s">
        <v>42</v>
      </c>
      <c r="E11" s="281">
        <v>894</v>
      </c>
      <c r="F11" s="249">
        <v>902</v>
      </c>
      <c r="G11" s="462">
        <v>918</v>
      </c>
      <c r="H11" s="420">
        <v>67</v>
      </c>
      <c r="I11" s="745"/>
      <c r="J11" s="650">
        <f t="shared" si="0"/>
        <v>910</v>
      </c>
      <c r="K11" s="139"/>
      <c r="L11" s="651">
        <f t="shared" si="1"/>
        <v>918</v>
      </c>
      <c r="M11" s="651">
        <f t="shared" si="2"/>
        <v>902</v>
      </c>
      <c r="N11" s="651">
        <f t="shared" si="3"/>
        <v>894</v>
      </c>
    </row>
    <row r="12" spans="1:14">
      <c r="A12" s="89" t="s">
        <v>132</v>
      </c>
      <c r="B12" s="88" t="s">
        <v>62</v>
      </c>
      <c r="C12" s="67">
        <v>2005</v>
      </c>
      <c r="D12" s="176" t="s">
        <v>133</v>
      </c>
      <c r="E12" s="281"/>
      <c r="F12" s="249">
        <v>888</v>
      </c>
      <c r="G12" s="462">
        <v>912</v>
      </c>
      <c r="H12" s="420">
        <v>67</v>
      </c>
      <c r="I12" s="138"/>
      <c r="J12" s="650">
        <f t="shared" si="0"/>
        <v>910</v>
      </c>
      <c r="K12" s="139"/>
      <c r="L12" s="651">
        <f t="shared" si="1"/>
        <v>912</v>
      </c>
      <c r="M12" s="651">
        <f t="shared" si="2"/>
        <v>0</v>
      </c>
      <c r="N12" s="651">
        <f t="shared" si="3"/>
        <v>888</v>
      </c>
    </row>
    <row r="13" spans="1:14">
      <c r="A13" s="483" t="s">
        <v>97</v>
      </c>
      <c r="B13" s="484" t="s">
        <v>62</v>
      </c>
      <c r="C13" s="485">
        <v>2005</v>
      </c>
      <c r="D13" s="532" t="s">
        <v>98</v>
      </c>
      <c r="E13" s="281">
        <v>879</v>
      </c>
      <c r="F13" s="249">
        <v>904</v>
      </c>
      <c r="G13" s="462">
        <v>908</v>
      </c>
      <c r="H13" s="420">
        <v>65</v>
      </c>
      <c r="I13" s="745"/>
      <c r="J13" s="650">
        <f t="shared" si="0"/>
        <v>900</v>
      </c>
      <c r="K13" s="139"/>
      <c r="L13" s="651">
        <f t="shared" si="1"/>
        <v>908</v>
      </c>
      <c r="M13" s="651">
        <f t="shared" si="2"/>
        <v>904</v>
      </c>
      <c r="N13" s="651">
        <f t="shared" si="3"/>
        <v>879</v>
      </c>
    </row>
    <row r="14" spans="1:14">
      <c r="A14" s="502" t="s">
        <v>117</v>
      </c>
      <c r="B14" s="509" t="s">
        <v>60</v>
      </c>
      <c r="C14" s="510">
        <v>2006</v>
      </c>
      <c r="D14" s="553" t="s">
        <v>116</v>
      </c>
      <c r="E14" s="386">
        <v>812</v>
      </c>
      <c r="F14" s="244">
        <v>872</v>
      </c>
      <c r="G14" s="686">
        <v>896</v>
      </c>
      <c r="H14" s="422">
        <v>63</v>
      </c>
      <c r="I14" s="745"/>
      <c r="J14" s="650">
        <f t="shared" si="0"/>
        <v>890</v>
      </c>
      <c r="K14" s="139"/>
      <c r="L14" s="651">
        <f t="shared" si="1"/>
        <v>896</v>
      </c>
      <c r="M14" s="651">
        <f t="shared" si="2"/>
        <v>872</v>
      </c>
      <c r="N14" s="651">
        <f t="shared" si="3"/>
        <v>812</v>
      </c>
    </row>
    <row r="15" spans="1:14">
      <c r="A15" s="502" t="s">
        <v>126</v>
      </c>
      <c r="B15" s="509" t="s">
        <v>88</v>
      </c>
      <c r="C15" s="510">
        <v>2004</v>
      </c>
      <c r="D15" s="553" t="s">
        <v>122</v>
      </c>
      <c r="E15" s="281">
        <v>892</v>
      </c>
      <c r="F15" s="249"/>
      <c r="G15" s="462">
        <v>895</v>
      </c>
      <c r="H15" s="420">
        <v>63</v>
      </c>
      <c r="I15" s="138"/>
      <c r="J15" s="650">
        <f t="shared" si="0"/>
        <v>890</v>
      </c>
      <c r="K15" s="139"/>
      <c r="L15" s="651">
        <f t="shared" si="1"/>
        <v>895</v>
      </c>
      <c r="M15" s="651">
        <f t="shared" si="2"/>
        <v>0</v>
      </c>
      <c r="N15" s="651">
        <f t="shared" si="3"/>
        <v>892</v>
      </c>
    </row>
    <row r="16" spans="1:14">
      <c r="A16" s="480" t="s">
        <v>43</v>
      </c>
      <c r="B16" s="486" t="s">
        <v>44</v>
      </c>
      <c r="C16" s="570">
        <v>2004</v>
      </c>
      <c r="D16" s="732" t="s">
        <v>42</v>
      </c>
      <c r="E16" s="281">
        <v>847</v>
      </c>
      <c r="F16" s="249">
        <v>882</v>
      </c>
      <c r="G16" s="462"/>
      <c r="H16" s="420">
        <v>61</v>
      </c>
      <c r="I16" s="138"/>
      <c r="J16" s="650">
        <f t="shared" si="0"/>
        <v>880</v>
      </c>
      <c r="K16" s="139"/>
      <c r="L16" s="651">
        <f t="shared" si="1"/>
        <v>882</v>
      </c>
      <c r="M16" s="651">
        <f t="shared" si="2"/>
        <v>0</v>
      </c>
      <c r="N16" s="651">
        <f t="shared" si="3"/>
        <v>847</v>
      </c>
    </row>
    <row r="17" spans="1:14">
      <c r="A17" s="1122" t="s">
        <v>79</v>
      </c>
      <c r="B17" s="1123" t="s">
        <v>80</v>
      </c>
      <c r="C17" s="1124">
        <v>2007</v>
      </c>
      <c r="D17" s="1128" t="s">
        <v>76</v>
      </c>
      <c r="E17" s="1129"/>
      <c r="F17" s="1130">
        <v>856</v>
      </c>
      <c r="G17" s="1131">
        <v>881</v>
      </c>
      <c r="H17" s="1132">
        <v>61</v>
      </c>
      <c r="I17" s="133"/>
      <c r="J17" s="650">
        <f t="shared" si="0"/>
        <v>880</v>
      </c>
      <c r="K17" s="139"/>
      <c r="L17" s="651">
        <f t="shared" si="1"/>
        <v>881</v>
      </c>
      <c r="M17" s="651">
        <f t="shared" si="2"/>
        <v>0</v>
      </c>
      <c r="N17" s="651">
        <f t="shared" si="3"/>
        <v>856</v>
      </c>
    </row>
    <row r="18" spans="1:14">
      <c r="A18" s="502" t="s">
        <v>113</v>
      </c>
      <c r="B18" s="509" t="s">
        <v>80</v>
      </c>
      <c r="C18" s="510">
        <v>2007</v>
      </c>
      <c r="D18" s="553" t="s">
        <v>111</v>
      </c>
      <c r="E18" s="386">
        <v>843</v>
      </c>
      <c r="F18" s="244">
        <v>848</v>
      </c>
      <c r="G18" s="954">
        <v>880</v>
      </c>
      <c r="H18" s="422">
        <v>61</v>
      </c>
      <c r="I18" s="138"/>
      <c r="J18" s="650">
        <f t="shared" si="0"/>
        <v>880</v>
      </c>
      <c r="K18" s="139"/>
      <c r="L18" s="651">
        <f t="shared" si="1"/>
        <v>880</v>
      </c>
      <c r="M18" s="651">
        <f t="shared" si="2"/>
        <v>848</v>
      </c>
      <c r="N18" s="651">
        <f t="shared" si="3"/>
        <v>843</v>
      </c>
    </row>
    <row r="19" spans="1:14">
      <c r="A19" s="483" t="s">
        <v>118</v>
      </c>
      <c r="B19" s="484" t="s">
        <v>60</v>
      </c>
      <c r="C19" s="485">
        <v>2006</v>
      </c>
      <c r="D19" s="534" t="s">
        <v>116</v>
      </c>
      <c r="E19" s="281">
        <v>807</v>
      </c>
      <c r="F19" s="249">
        <v>873</v>
      </c>
      <c r="G19" s="462">
        <v>880</v>
      </c>
      <c r="H19" s="420">
        <v>61</v>
      </c>
      <c r="I19" s="138"/>
      <c r="J19" s="650">
        <f t="shared" si="0"/>
        <v>880</v>
      </c>
      <c r="K19" s="139"/>
      <c r="L19" s="651">
        <f t="shared" si="1"/>
        <v>880</v>
      </c>
      <c r="M19" s="651">
        <f t="shared" si="2"/>
        <v>873</v>
      </c>
      <c r="N19" s="651">
        <f t="shared" si="3"/>
        <v>807</v>
      </c>
    </row>
    <row r="20" spans="1:14">
      <c r="A20" s="483" t="s">
        <v>127</v>
      </c>
      <c r="B20" s="484" t="s">
        <v>128</v>
      </c>
      <c r="C20" s="485">
        <v>2005</v>
      </c>
      <c r="D20" s="532" t="s">
        <v>129</v>
      </c>
      <c r="E20" s="281"/>
      <c r="F20" s="249">
        <v>826</v>
      </c>
      <c r="G20" s="462">
        <v>876</v>
      </c>
      <c r="H20" s="420">
        <v>59</v>
      </c>
      <c r="I20" s="135"/>
      <c r="J20" s="650">
        <f t="shared" si="0"/>
        <v>870</v>
      </c>
      <c r="K20" s="139"/>
      <c r="L20" s="651">
        <f t="shared" si="1"/>
        <v>876</v>
      </c>
      <c r="M20" s="651">
        <f t="shared" si="2"/>
        <v>0</v>
      </c>
      <c r="N20" s="651">
        <f t="shared" si="3"/>
        <v>826</v>
      </c>
    </row>
    <row r="21" spans="1:14">
      <c r="A21" s="484" t="s">
        <v>94</v>
      </c>
      <c r="B21" s="484" t="s">
        <v>95</v>
      </c>
      <c r="C21" s="485">
        <v>2006</v>
      </c>
      <c r="D21" s="532" t="s">
        <v>91</v>
      </c>
      <c r="E21" s="281">
        <v>834</v>
      </c>
      <c r="F21" s="249">
        <v>874</v>
      </c>
      <c r="G21" s="678">
        <v>872</v>
      </c>
      <c r="H21" s="956">
        <v>59</v>
      </c>
      <c r="I21" s="955"/>
      <c r="J21" s="650">
        <f t="shared" si="0"/>
        <v>870</v>
      </c>
      <c r="K21" s="139"/>
      <c r="L21" s="651">
        <f t="shared" si="1"/>
        <v>874</v>
      </c>
      <c r="M21" s="651">
        <f t="shared" si="2"/>
        <v>872</v>
      </c>
      <c r="N21" s="651">
        <f t="shared" si="3"/>
        <v>834</v>
      </c>
    </row>
    <row r="22" spans="1:14">
      <c r="A22" s="502" t="s">
        <v>69</v>
      </c>
      <c r="B22" s="509" t="s">
        <v>70</v>
      </c>
      <c r="C22" s="510">
        <v>2005</v>
      </c>
      <c r="D22" s="638" t="s">
        <v>71</v>
      </c>
      <c r="E22" s="386">
        <v>836</v>
      </c>
      <c r="F22" s="244">
        <v>858</v>
      </c>
      <c r="G22" s="686">
        <v>868</v>
      </c>
      <c r="H22" s="422">
        <v>57</v>
      </c>
      <c r="I22" s="138"/>
      <c r="J22" s="650">
        <f t="shared" ref="J22:J55" si="4">FLOOR(L22,10)</f>
        <v>860</v>
      </c>
      <c r="K22" s="139"/>
      <c r="L22" s="651">
        <f t="shared" si="1"/>
        <v>868</v>
      </c>
      <c r="M22" s="651">
        <f t="shared" si="2"/>
        <v>858</v>
      </c>
      <c r="N22" s="651">
        <f t="shared" si="3"/>
        <v>836</v>
      </c>
    </row>
    <row r="23" spans="1:14">
      <c r="A23" s="483" t="s">
        <v>73</v>
      </c>
      <c r="B23" s="484" t="s">
        <v>67</v>
      </c>
      <c r="C23" s="485">
        <v>2008</v>
      </c>
      <c r="D23" s="638" t="s">
        <v>71</v>
      </c>
      <c r="E23" s="281">
        <v>811</v>
      </c>
      <c r="F23" s="249"/>
      <c r="G23" s="678">
        <v>862</v>
      </c>
      <c r="H23" s="420">
        <v>57</v>
      </c>
      <c r="I23" s="135"/>
      <c r="J23" s="650">
        <f t="shared" si="4"/>
        <v>860</v>
      </c>
      <c r="K23" s="139"/>
      <c r="L23" s="651">
        <f t="shared" si="1"/>
        <v>862</v>
      </c>
      <c r="M23" s="651">
        <f t="shared" si="2"/>
        <v>0</v>
      </c>
      <c r="N23" s="651">
        <f t="shared" si="3"/>
        <v>811</v>
      </c>
    </row>
    <row r="24" spans="1:14">
      <c r="A24" s="1122" t="s">
        <v>74</v>
      </c>
      <c r="B24" s="1123" t="s">
        <v>75</v>
      </c>
      <c r="C24" s="1124">
        <v>2006</v>
      </c>
      <c r="D24" s="1125" t="s">
        <v>76</v>
      </c>
      <c r="E24" s="1129">
        <v>805</v>
      </c>
      <c r="F24" s="1130">
        <v>838</v>
      </c>
      <c r="G24" s="1131">
        <v>861</v>
      </c>
      <c r="H24" s="1132">
        <v>57</v>
      </c>
      <c r="I24" s="745"/>
      <c r="J24" s="650">
        <f t="shared" si="4"/>
        <v>860</v>
      </c>
      <c r="K24" s="139"/>
      <c r="L24" s="651">
        <f t="shared" si="1"/>
        <v>861</v>
      </c>
      <c r="M24" s="651">
        <f t="shared" si="2"/>
        <v>838</v>
      </c>
      <c r="N24" s="651">
        <f t="shared" si="3"/>
        <v>805</v>
      </c>
    </row>
    <row r="25" spans="1:14">
      <c r="A25" s="483" t="s">
        <v>106</v>
      </c>
      <c r="B25" s="484" t="s">
        <v>50</v>
      </c>
      <c r="C25" s="485">
        <v>2007</v>
      </c>
      <c r="D25" s="532" t="s">
        <v>105</v>
      </c>
      <c r="E25" s="281">
        <v>841</v>
      </c>
      <c r="F25" s="380">
        <v>854</v>
      </c>
      <c r="G25" s="466">
        <v>860</v>
      </c>
      <c r="H25" s="420">
        <v>57</v>
      </c>
      <c r="I25" s="138"/>
      <c r="J25" s="650">
        <f t="shared" si="4"/>
        <v>860</v>
      </c>
      <c r="K25" s="139"/>
      <c r="L25" s="651">
        <f t="shared" si="1"/>
        <v>860</v>
      </c>
      <c r="M25" s="651">
        <f t="shared" si="2"/>
        <v>854</v>
      </c>
      <c r="N25" s="651">
        <f t="shared" si="3"/>
        <v>841</v>
      </c>
    </row>
    <row r="26" spans="1:14">
      <c r="A26" s="502" t="s">
        <v>52</v>
      </c>
      <c r="B26" s="509" t="s">
        <v>53</v>
      </c>
      <c r="C26" s="510">
        <v>2005</v>
      </c>
      <c r="D26" s="534" t="s">
        <v>51</v>
      </c>
      <c r="E26" s="386"/>
      <c r="F26" s="237">
        <v>817</v>
      </c>
      <c r="G26" s="477">
        <v>859</v>
      </c>
      <c r="H26" s="424">
        <v>55</v>
      </c>
      <c r="I26" s="135"/>
      <c r="J26" s="650">
        <f t="shared" si="4"/>
        <v>850</v>
      </c>
      <c r="K26" s="139"/>
      <c r="L26" s="651">
        <f t="shared" si="1"/>
        <v>859</v>
      </c>
      <c r="M26" s="651">
        <f t="shared" si="2"/>
        <v>0</v>
      </c>
      <c r="N26" s="651">
        <f t="shared" si="3"/>
        <v>817</v>
      </c>
    </row>
    <row r="27" spans="1:14">
      <c r="A27" s="1122" t="s">
        <v>77</v>
      </c>
      <c r="B27" s="1123" t="s">
        <v>78</v>
      </c>
      <c r="C27" s="1124">
        <v>2005</v>
      </c>
      <c r="D27" s="1128" t="s">
        <v>76</v>
      </c>
      <c r="E27" s="1129">
        <v>847</v>
      </c>
      <c r="F27" s="1133">
        <v>851</v>
      </c>
      <c r="G27" s="1134">
        <v>857</v>
      </c>
      <c r="H27" s="1132">
        <v>55</v>
      </c>
      <c r="I27" s="745"/>
      <c r="J27" s="650">
        <f t="shared" si="4"/>
        <v>850</v>
      </c>
      <c r="K27" s="139"/>
      <c r="L27" s="651">
        <f t="shared" si="1"/>
        <v>857</v>
      </c>
      <c r="M27" s="651">
        <f t="shared" si="2"/>
        <v>851</v>
      </c>
      <c r="N27" s="651">
        <f t="shared" si="3"/>
        <v>847</v>
      </c>
    </row>
    <row r="28" spans="1:14">
      <c r="A28" s="483" t="s">
        <v>68</v>
      </c>
      <c r="B28" s="484" t="s">
        <v>41</v>
      </c>
      <c r="C28" s="485">
        <v>2005</v>
      </c>
      <c r="D28" s="534" t="s">
        <v>65</v>
      </c>
      <c r="E28" s="281">
        <v>850</v>
      </c>
      <c r="F28" s="380">
        <v>854</v>
      </c>
      <c r="G28" s="466">
        <v>834</v>
      </c>
      <c r="H28" s="424">
        <v>55</v>
      </c>
      <c r="I28" s="138"/>
      <c r="J28" s="650">
        <f t="shared" si="4"/>
        <v>850</v>
      </c>
      <c r="K28" s="139"/>
      <c r="L28" s="651">
        <f t="shared" si="1"/>
        <v>854</v>
      </c>
      <c r="M28" s="651">
        <f t="shared" si="2"/>
        <v>850</v>
      </c>
      <c r="N28" s="651">
        <f t="shared" si="3"/>
        <v>834</v>
      </c>
    </row>
    <row r="29" spans="1:14">
      <c r="A29" s="483" t="s">
        <v>119</v>
      </c>
      <c r="B29" s="484" t="s">
        <v>120</v>
      </c>
      <c r="C29" s="485">
        <v>2006</v>
      </c>
      <c r="D29" s="532" t="s">
        <v>116</v>
      </c>
      <c r="E29" s="281">
        <v>853</v>
      </c>
      <c r="F29" s="380"/>
      <c r="G29" s="466">
        <v>852</v>
      </c>
      <c r="H29" s="420">
        <v>55</v>
      </c>
      <c r="I29" s="133"/>
      <c r="J29" s="650">
        <f t="shared" si="4"/>
        <v>850</v>
      </c>
      <c r="K29" s="139"/>
      <c r="L29" s="651">
        <f t="shared" si="1"/>
        <v>853</v>
      </c>
      <c r="M29" s="651">
        <f t="shared" si="2"/>
        <v>0</v>
      </c>
      <c r="N29" s="651">
        <f t="shared" si="3"/>
        <v>852</v>
      </c>
    </row>
    <row r="30" spans="1:14">
      <c r="A30" s="502" t="s">
        <v>112</v>
      </c>
      <c r="B30" s="509" t="s">
        <v>60</v>
      </c>
      <c r="C30" s="510">
        <v>2005</v>
      </c>
      <c r="D30" s="534" t="s">
        <v>111</v>
      </c>
      <c r="E30" s="386">
        <v>737</v>
      </c>
      <c r="F30" s="237">
        <v>821</v>
      </c>
      <c r="G30" s="750">
        <v>850</v>
      </c>
      <c r="H30" s="422">
        <v>55</v>
      </c>
      <c r="I30" s="138"/>
      <c r="J30" s="650">
        <f t="shared" si="4"/>
        <v>850</v>
      </c>
      <c r="K30" s="139"/>
      <c r="L30" s="651">
        <f t="shared" si="1"/>
        <v>850</v>
      </c>
      <c r="M30" s="651">
        <f t="shared" si="2"/>
        <v>821</v>
      </c>
      <c r="N30" s="651">
        <f t="shared" si="3"/>
        <v>737</v>
      </c>
    </row>
    <row r="31" spans="1:14">
      <c r="A31" s="480" t="s">
        <v>47</v>
      </c>
      <c r="B31" s="486" t="s">
        <v>48</v>
      </c>
      <c r="C31" s="487">
        <v>2004</v>
      </c>
      <c r="D31" s="492" t="s">
        <v>42</v>
      </c>
      <c r="E31" s="281">
        <v>842</v>
      </c>
      <c r="F31" s="380">
        <v>849</v>
      </c>
      <c r="G31" s="469">
        <v>839</v>
      </c>
      <c r="H31" s="420">
        <v>53</v>
      </c>
      <c r="I31" s="138"/>
      <c r="J31" s="650">
        <f t="shared" si="4"/>
        <v>840</v>
      </c>
      <c r="K31" s="139"/>
      <c r="L31" s="651">
        <f t="shared" si="1"/>
        <v>849</v>
      </c>
      <c r="M31" s="651">
        <f t="shared" si="2"/>
        <v>842</v>
      </c>
      <c r="N31" s="651">
        <f t="shared" si="3"/>
        <v>839</v>
      </c>
    </row>
    <row r="32" spans="1:14">
      <c r="A32" s="483" t="s">
        <v>89</v>
      </c>
      <c r="B32" s="484" t="s">
        <v>90</v>
      </c>
      <c r="C32" s="485">
        <v>2005</v>
      </c>
      <c r="D32" s="532" t="s">
        <v>91</v>
      </c>
      <c r="E32" s="281">
        <v>793</v>
      </c>
      <c r="F32" s="380">
        <v>831</v>
      </c>
      <c r="G32" s="939">
        <v>847</v>
      </c>
      <c r="H32" s="424">
        <v>53</v>
      </c>
      <c r="I32" s="745"/>
      <c r="J32" s="650">
        <f t="shared" si="4"/>
        <v>840</v>
      </c>
      <c r="K32" s="139"/>
      <c r="L32" s="651">
        <f t="shared" si="1"/>
        <v>847</v>
      </c>
      <c r="M32" s="651">
        <f t="shared" si="2"/>
        <v>831</v>
      </c>
      <c r="N32" s="651">
        <f t="shared" si="3"/>
        <v>793</v>
      </c>
    </row>
    <row r="33" spans="1:14">
      <c r="A33" s="496" t="s">
        <v>300</v>
      </c>
      <c r="B33" s="497" t="s">
        <v>41</v>
      </c>
      <c r="C33" s="535">
        <v>2006</v>
      </c>
      <c r="D33" s="532" t="s">
        <v>57</v>
      </c>
      <c r="E33" s="281"/>
      <c r="F33" s="380">
        <v>831</v>
      </c>
      <c r="G33" s="466">
        <v>845</v>
      </c>
      <c r="H33" s="420">
        <v>53</v>
      </c>
      <c r="I33" s="138"/>
      <c r="J33" s="650">
        <f t="shared" si="4"/>
        <v>840</v>
      </c>
      <c r="K33" s="139"/>
      <c r="L33" s="651">
        <f t="shared" si="1"/>
        <v>845</v>
      </c>
      <c r="M33" s="651">
        <f t="shared" si="2"/>
        <v>0</v>
      </c>
      <c r="N33" s="651">
        <f t="shared" si="3"/>
        <v>831</v>
      </c>
    </row>
    <row r="34" spans="1:14">
      <c r="A34" s="502" t="s">
        <v>99</v>
      </c>
      <c r="B34" s="503" t="s">
        <v>100</v>
      </c>
      <c r="C34" s="504">
        <v>2005</v>
      </c>
      <c r="D34" s="553" t="s">
        <v>98</v>
      </c>
      <c r="E34" s="386">
        <v>817</v>
      </c>
      <c r="F34" s="237">
        <v>842</v>
      </c>
      <c r="G34" s="687">
        <v>842</v>
      </c>
      <c r="H34" s="424">
        <v>53</v>
      </c>
      <c r="I34" s="138"/>
      <c r="J34" s="650">
        <f t="shared" si="4"/>
        <v>840</v>
      </c>
      <c r="K34" s="139"/>
      <c r="L34" s="651">
        <f t="shared" si="1"/>
        <v>842</v>
      </c>
      <c r="M34" s="651">
        <f t="shared" si="2"/>
        <v>842</v>
      </c>
      <c r="N34" s="651">
        <f t="shared" si="3"/>
        <v>817</v>
      </c>
    </row>
    <row r="35" spans="1:14">
      <c r="A35" s="496" t="s">
        <v>301</v>
      </c>
      <c r="B35" s="932" t="s">
        <v>44</v>
      </c>
      <c r="C35" s="935">
        <v>2007</v>
      </c>
      <c r="D35" s="553" t="s">
        <v>57</v>
      </c>
      <c r="E35" s="281">
        <v>774</v>
      </c>
      <c r="F35" s="380"/>
      <c r="G35" s="469">
        <v>838</v>
      </c>
      <c r="H35" s="427">
        <v>51</v>
      </c>
      <c r="I35" s="745"/>
      <c r="J35" s="650">
        <f t="shared" si="4"/>
        <v>830</v>
      </c>
      <c r="K35" s="139"/>
      <c r="L35" s="651">
        <f t="shared" si="1"/>
        <v>838</v>
      </c>
      <c r="M35" s="651">
        <f t="shared" si="2"/>
        <v>0</v>
      </c>
      <c r="N35" s="651">
        <f t="shared" si="3"/>
        <v>774</v>
      </c>
    </row>
    <row r="36" spans="1:14">
      <c r="A36" s="1122" t="s">
        <v>305</v>
      </c>
      <c r="B36" s="1135" t="s">
        <v>53</v>
      </c>
      <c r="C36" s="1136">
        <v>2006</v>
      </c>
      <c r="D36" s="1125" t="s">
        <v>76</v>
      </c>
      <c r="E36" s="1129">
        <v>837</v>
      </c>
      <c r="F36" s="1133">
        <v>837</v>
      </c>
      <c r="G36" s="1137">
        <v>837</v>
      </c>
      <c r="H36" s="1138">
        <v>51</v>
      </c>
      <c r="I36" s="138"/>
      <c r="J36" s="650">
        <f t="shared" si="4"/>
        <v>830</v>
      </c>
      <c r="K36" s="139"/>
      <c r="L36" s="651">
        <f t="shared" si="1"/>
        <v>837</v>
      </c>
      <c r="M36" s="651">
        <f t="shared" si="2"/>
        <v>837</v>
      </c>
      <c r="N36" s="651">
        <f t="shared" si="3"/>
        <v>837</v>
      </c>
    </row>
    <row r="37" spans="1:14">
      <c r="A37" s="567" t="s">
        <v>101</v>
      </c>
      <c r="B37" s="958" t="s">
        <v>80</v>
      </c>
      <c r="C37" s="514">
        <v>2004</v>
      </c>
      <c r="D37" s="534" t="s">
        <v>98</v>
      </c>
      <c r="E37" s="387">
        <v>810</v>
      </c>
      <c r="F37" s="238">
        <v>832</v>
      </c>
      <c r="G37" s="472">
        <v>836</v>
      </c>
      <c r="H37" s="427">
        <v>51</v>
      </c>
      <c r="I37" s="138"/>
      <c r="J37" s="650">
        <f t="shared" si="4"/>
        <v>830</v>
      </c>
      <c r="K37" s="139"/>
      <c r="L37" s="651">
        <f t="shared" si="1"/>
        <v>836</v>
      </c>
      <c r="M37" s="651">
        <f t="shared" si="2"/>
        <v>832</v>
      </c>
      <c r="N37" s="651">
        <f t="shared" si="3"/>
        <v>810</v>
      </c>
    </row>
    <row r="38" spans="1:14">
      <c r="A38" s="88" t="s">
        <v>135</v>
      </c>
      <c r="B38" s="88" t="s">
        <v>59</v>
      </c>
      <c r="C38" s="67">
        <v>2007</v>
      </c>
      <c r="D38" s="176" t="s">
        <v>133</v>
      </c>
      <c r="E38" s="281">
        <v>814</v>
      </c>
      <c r="F38" s="380">
        <v>759</v>
      </c>
      <c r="G38" s="466">
        <v>836</v>
      </c>
      <c r="H38" s="956">
        <v>51</v>
      </c>
      <c r="I38" s="957"/>
      <c r="J38" s="650">
        <f t="shared" si="4"/>
        <v>830</v>
      </c>
      <c r="K38" s="139"/>
      <c r="L38" s="651">
        <f t="shared" ref="L38:L65" si="5">MAX(E38:G38)</f>
        <v>836</v>
      </c>
      <c r="M38" s="651">
        <f t="shared" ref="M38:M65" si="6">SUM(E38:G38)-L38-N38</f>
        <v>814</v>
      </c>
      <c r="N38" s="651">
        <f t="shared" ref="N38:N65" si="7">MIN(E38:G38)</f>
        <v>759</v>
      </c>
    </row>
    <row r="39" spans="1:14">
      <c r="A39" s="483" t="s">
        <v>123</v>
      </c>
      <c r="B39" s="484" t="s">
        <v>124</v>
      </c>
      <c r="C39" s="485">
        <v>2004</v>
      </c>
      <c r="D39" s="532" t="s">
        <v>122</v>
      </c>
      <c r="E39" s="281">
        <v>802</v>
      </c>
      <c r="F39" s="380">
        <v>795</v>
      </c>
      <c r="G39" s="466">
        <v>835</v>
      </c>
      <c r="H39" s="420">
        <v>51</v>
      </c>
      <c r="I39" s="745"/>
      <c r="J39" s="650">
        <f t="shared" si="4"/>
        <v>830</v>
      </c>
      <c r="K39" s="139"/>
      <c r="L39" s="651">
        <f t="shared" si="5"/>
        <v>835</v>
      </c>
      <c r="M39" s="651">
        <f t="shared" si="6"/>
        <v>802</v>
      </c>
      <c r="N39" s="651">
        <f t="shared" si="7"/>
        <v>795</v>
      </c>
    </row>
    <row r="40" spans="1:14">
      <c r="A40" s="483" t="s">
        <v>125</v>
      </c>
      <c r="B40" s="484" t="s">
        <v>60</v>
      </c>
      <c r="C40" s="485">
        <v>2005</v>
      </c>
      <c r="D40" s="532" t="s">
        <v>122</v>
      </c>
      <c r="E40" s="281"/>
      <c r="F40" s="380"/>
      <c r="G40" s="466">
        <v>834</v>
      </c>
      <c r="H40" s="424">
        <v>51</v>
      </c>
      <c r="I40" s="138"/>
      <c r="J40" s="650">
        <f t="shared" si="4"/>
        <v>830</v>
      </c>
      <c r="K40" s="139"/>
      <c r="L40" s="651">
        <f t="shared" si="5"/>
        <v>834</v>
      </c>
      <c r="M40" s="651">
        <f t="shared" si="6"/>
        <v>-834</v>
      </c>
      <c r="N40" s="651">
        <f t="shared" si="7"/>
        <v>834</v>
      </c>
    </row>
    <row r="41" spans="1:14">
      <c r="A41" s="483" t="s">
        <v>104</v>
      </c>
      <c r="B41" s="484" t="s">
        <v>55</v>
      </c>
      <c r="C41" s="485">
        <v>2006</v>
      </c>
      <c r="D41" s="532" t="s">
        <v>105</v>
      </c>
      <c r="E41" s="281">
        <v>802</v>
      </c>
      <c r="F41" s="380">
        <v>788</v>
      </c>
      <c r="G41" s="466">
        <v>834</v>
      </c>
      <c r="H41" s="420">
        <v>51</v>
      </c>
      <c r="I41" s="745"/>
      <c r="J41" s="650">
        <f t="shared" si="4"/>
        <v>830</v>
      </c>
      <c r="K41" s="139"/>
      <c r="L41" s="651">
        <f t="shared" si="5"/>
        <v>834</v>
      </c>
      <c r="M41" s="651">
        <f t="shared" si="6"/>
        <v>802</v>
      </c>
      <c r="N41" s="651">
        <f t="shared" si="7"/>
        <v>788</v>
      </c>
    </row>
    <row r="42" spans="1:14">
      <c r="A42" s="502" t="s">
        <v>56</v>
      </c>
      <c r="B42" s="509" t="s">
        <v>44</v>
      </c>
      <c r="C42" s="510">
        <v>2006</v>
      </c>
      <c r="D42" s="534" t="s">
        <v>51</v>
      </c>
      <c r="E42" s="386"/>
      <c r="F42" s="237">
        <v>820</v>
      </c>
      <c r="G42" s="477">
        <v>830</v>
      </c>
      <c r="H42" s="422">
        <v>51</v>
      </c>
      <c r="I42" s="138"/>
      <c r="J42" s="650">
        <f t="shared" si="4"/>
        <v>830</v>
      </c>
      <c r="K42" s="139"/>
      <c r="L42" s="651">
        <f t="shared" si="5"/>
        <v>830</v>
      </c>
      <c r="M42" s="651">
        <f t="shared" si="6"/>
        <v>0</v>
      </c>
      <c r="N42" s="651">
        <f t="shared" si="7"/>
        <v>820</v>
      </c>
    </row>
    <row r="43" spans="1:14">
      <c r="A43" s="483" t="s">
        <v>92</v>
      </c>
      <c r="B43" s="484" t="s">
        <v>93</v>
      </c>
      <c r="C43" s="485">
        <v>2006</v>
      </c>
      <c r="D43" s="608" t="s">
        <v>91</v>
      </c>
      <c r="E43" s="281"/>
      <c r="F43" s="380"/>
      <c r="G43" s="471">
        <v>828</v>
      </c>
      <c r="H43" s="424">
        <v>49</v>
      </c>
      <c r="I43" s="138"/>
      <c r="J43" s="650">
        <f t="shared" si="4"/>
        <v>820</v>
      </c>
      <c r="K43" s="139"/>
      <c r="L43" s="651">
        <f t="shared" si="5"/>
        <v>828</v>
      </c>
      <c r="M43" s="651">
        <f t="shared" si="6"/>
        <v>-828</v>
      </c>
      <c r="N43" s="651">
        <f t="shared" si="7"/>
        <v>828</v>
      </c>
    </row>
    <row r="44" spans="1:14">
      <c r="A44" s="493" t="s">
        <v>66</v>
      </c>
      <c r="B44" s="494" t="s">
        <v>88</v>
      </c>
      <c r="C44" s="488">
        <v>2006</v>
      </c>
      <c r="D44" s="571" t="s">
        <v>84</v>
      </c>
      <c r="E44" s="281">
        <v>803</v>
      </c>
      <c r="F44" s="380">
        <v>822</v>
      </c>
      <c r="G44" s="466">
        <v>824</v>
      </c>
      <c r="H44" s="427">
        <v>49</v>
      </c>
      <c r="I44" s="745"/>
      <c r="J44" s="650">
        <f t="shared" si="4"/>
        <v>820</v>
      </c>
      <c r="K44" s="139"/>
      <c r="L44" s="651">
        <f t="shared" si="5"/>
        <v>824</v>
      </c>
      <c r="M44" s="651">
        <f t="shared" si="6"/>
        <v>822</v>
      </c>
      <c r="N44" s="651">
        <f t="shared" si="7"/>
        <v>803</v>
      </c>
    </row>
    <row r="45" spans="1:14">
      <c r="A45" s="483" t="s">
        <v>130</v>
      </c>
      <c r="B45" s="484" t="s">
        <v>90</v>
      </c>
      <c r="C45" s="485">
        <v>2006</v>
      </c>
      <c r="D45" s="532" t="s">
        <v>129</v>
      </c>
      <c r="E45" s="281">
        <v>692</v>
      </c>
      <c r="F45" s="380">
        <v>803</v>
      </c>
      <c r="G45" s="466">
        <v>824</v>
      </c>
      <c r="H45" s="420">
        <v>49</v>
      </c>
      <c r="I45" s="138"/>
      <c r="J45" s="650">
        <f t="shared" si="4"/>
        <v>820</v>
      </c>
      <c r="K45" s="139"/>
      <c r="L45" s="651">
        <f t="shared" si="5"/>
        <v>824</v>
      </c>
      <c r="M45" s="651">
        <f t="shared" si="6"/>
        <v>803</v>
      </c>
      <c r="N45" s="651">
        <f t="shared" si="7"/>
        <v>692</v>
      </c>
    </row>
    <row r="46" spans="1:14">
      <c r="A46" s="502" t="s">
        <v>115</v>
      </c>
      <c r="B46" s="509" t="s">
        <v>44</v>
      </c>
      <c r="C46" s="510">
        <v>2004</v>
      </c>
      <c r="D46" s="553" t="s">
        <v>116</v>
      </c>
      <c r="E46" s="386">
        <v>823</v>
      </c>
      <c r="F46" s="237">
        <v>759</v>
      </c>
      <c r="G46" s="477">
        <v>818</v>
      </c>
      <c r="H46" s="424">
        <v>49</v>
      </c>
      <c r="I46" s="138"/>
      <c r="J46" s="650">
        <f t="shared" si="4"/>
        <v>820</v>
      </c>
      <c r="K46" s="139"/>
      <c r="L46" s="651">
        <f t="shared" si="5"/>
        <v>823</v>
      </c>
      <c r="M46" s="651">
        <f t="shared" si="6"/>
        <v>818</v>
      </c>
      <c r="N46" s="651">
        <f t="shared" si="7"/>
        <v>759</v>
      </c>
    </row>
    <row r="47" spans="1:14">
      <c r="A47" s="483" t="s">
        <v>297</v>
      </c>
      <c r="B47" s="484" t="s">
        <v>298</v>
      </c>
      <c r="C47" s="485">
        <v>2005</v>
      </c>
      <c r="D47" s="553" t="s">
        <v>129</v>
      </c>
      <c r="E47" s="281">
        <v>809</v>
      </c>
      <c r="F47" s="380">
        <v>808</v>
      </c>
      <c r="G47" s="466">
        <v>819</v>
      </c>
      <c r="H47" s="420">
        <v>47</v>
      </c>
      <c r="I47" s="745"/>
      <c r="J47" s="650">
        <f t="shared" si="4"/>
        <v>810</v>
      </c>
      <c r="K47" s="139"/>
      <c r="L47" s="651">
        <f t="shared" si="5"/>
        <v>819</v>
      </c>
      <c r="M47" s="651">
        <f t="shared" si="6"/>
        <v>809</v>
      </c>
      <c r="N47" s="651">
        <f t="shared" si="7"/>
        <v>808</v>
      </c>
    </row>
    <row r="48" spans="1:14">
      <c r="A48" s="483" t="s">
        <v>96</v>
      </c>
      <c r="B48" s="484" t="s">
        <v>44</v>
      </c>
      <c r="C48" s="485">
        <v>2005</v>
      </c>
      <c r="D48" s="553" t="s">
        <v>91</v>
      </c>
      <c r="E48" s="281">
        <v>757</v>
      </c>
      <c r="F48" s="380"/>
      <c r="G48" s="466">
        <v>819</v>
      </c>
      <c r="H48" s="424">
        <v>47</v>
      </c>
      <c r="I48" s="138"/>
      <c r="J48" s="650">
        <f t="shared" si="4"/>
        <v>810</v>
      </c>
      <c r="K48" s="139"/>
      <c r="L48" s="651">
        <f t="shared" si="5"/>
        <v>819</v>
      </c>
      <c r="M48" s="651">
        <f t="shared" si="6"/>
        <v>0</v>
      </c>
      <c r="N48" s="651">
        <f t="shared" si="7"/>
        <v>757</v>
      </c>
    </row>
    <row r="49" spans="1:14">
      <c r="A49" s="486" t="s">
        <v>72</v>
      </c>
      <c r="B49" s="486" t="s">
        <v>53</v>
      </c>
      <c r="C49" s="487">
        <v>2005</v>
      </c>
      <c r="D49" s="637" t="s">
        <v>71</v>
      </c>
      <c r="E49" s="281"/>
      <c r="F49" s="688">
        <v>803</v>
      </c>
      <c r="G49" s="466">
        <v>816</v>
      </c>
      <c r="H49" s="956">
        <v>47</v>
      </c>
      <c r="I49" s="959"/>
      <c r="J49" s="650">
        <f t="shared" si="4"/>
        <v>810</v>
      </c>
      <c r="K49" s="139"/>
      <c r="L49" s="651">
        <f t="shared" si="5"/>
        <v>816</v>
      </c>
      <c r="M49" s="651">
        <f t="shared" si="6"/>
        <v>0</v>
      </c>
      <c r="N49" s="651">
        <f t="shared" si="7"/>
        <v>803</v>
      </c>
    </row>
    <row r="50" spans="1:14">
      <c r="A50" s="568" t="s">
        <v>40</v>
      </c>
      <c r="B50" s="569" t="s">
        <v>41</v>
      </c>
      <c r="C50" s="570">
        <v>2004</v>
      </c>
      <c r="D50" s="499" t="s">
        <v>42</v>
      </c>
      <c r="E50" s="386">
        <v>801</v>
      </c>
      <c r="F50" s="237">
        <v>793</v>
      </c>
      <c r="G50" s="477">
        <v>816</v>
      </c>
      <c r="H50" s="960">
        <v>47</v>
      </c>
      <c r="I50" s="745"/>
      <c r="J50" s="650">
        <f t="shared" si="4"/>
        <v>810</v>
      </c>
      <c r="K50" s="139"/>
      <c r="L50" s="651">
        <f t="shared" si="5"/>
        <v>816</v>
      </c>
      <c r="M50" s="651">
        <f t="shared" si="6"/>
        <v>801</v>
      </c>
      <c r="N50" s="651">
        <f t="shared" si="7"/>
        <v>793</v>
      </c>
    </row>
    <row r="51" spans="1:14">
      <c r="A51" s="483" t="s">
        <v>102</v>
      </c>
      <c r="B51" s="484" t="s">
        <v>103</v>
      </c>
      <c r="C51" s="485">
        <v>2005</v>
      </c>
      <c r="D51" s="553" t="s">
        <v>98</v>
      </c>
      <c r="E51" s="281">
        <v>788</v>
      </c>
      <c r="F51" s="380">
        <v>807</v>
      </c>
      <c r="G51" s="466">
        <v>804</v>
      </c>
      <c r="H51" s="420">
        <v>45</v>
      </c>
      <c r="I51" s="138"/>
      <c r="J51" s="650">
        <f t="shared" si="4"/>
        <v>800</v>
      </c>
      <c r="K51" s="139"/>
      <c r="L51" s="651">
        <f t="shared" si="5"/>
        <v>807</v>
      </c>
      <c r="M51" s="651">
        <f t="shared" si="6"/>
        <v>804</v>
      </c>
      <c r="N51" s="651">
        <f t="shared" si="7"/>
        <v>788</v>
      </c>
    </row>
    <row r="52" spans="1:14">
      <c r="A52" s="483" t="s">
        <v>54</v>
      </c>
      <c r="B52" s="484" t="s">
        <v>55</v>
      </c>
      <c r="C52" s="485">
        <v>2006</v>
      </c>
      <c r="D52" s="499" t="s">
        <v>51</v>
      </c>
      <c r="E52" s="281"/>
      <c r="F52" s="380">
        <v>807</v>
      </c>
      <c r="G52" s="466">
        <v>786</v>
      </c>
      <c r="H52" s="420">
        <v>45</v>
      </c>
      <c r="I52" s="138"/>
      <c r="J52" s="650">
        <f t="shared" si="4"/>
        <v>800</v>
      </c>
      <c r="K52" s="139"/>
      <c r="L52" s="651">
        <f t="shared" si="5"/>
        <v>807</v>
      </c>
      <c r="M52" s="651">
        <f t="shared" si="6"/>
        <v>0</v>
      </c>
      <c r="N52" s="651">
        <f t="shared" si="7"/>
        <v>786</v>
      </c>
    </row>
    <row r="53" spans="1:14">
      <c r="A53" s="483" t="s">
        <v>306</v>
      </c>
      <c r="B53" s="484" t="s">
        <v>109</v>
      </c>
      <c r="C53" s="485">
        <v>2006</v>
      </c>
      <c r="D53" s="532" t="s">
        <v>105</v>
      </c>
      <c r="E53" s="281">
        <v>802</v>
      </c>
      <c r="F53" s="688">
        <v>798</v>
      </c>
      <c r="G53" s="466">
        <v>782</v>
      </c>
      <c r="H53" s="420">
        <v>45</v>
      </c>
      <c r="I53" s="745"/>
      <c r="J53" s="650">
        <f t="shared" si="4"/>
        <v>800</v>
      </c>
      <c r="K53" s="139"/>
      <c r="L53" s="651">
        <f t="shared" si="5"/>
        <v>802</v>
      </c>
      <c r="M53" s="651">
        <f t="shared" si="6"/>
        <v>798</v>
      </c>
      <c r="N53" s="651">
        <f t="shared" si="7"/>
        <v>782</v>
      </c>
    </row>
    <row r="54" spans="1:14">
      <c r="A54" s="502" t="s">
        <v>114</v>
      </c>
      <c r="B54" s="509" t="s">
        <v>59</v>
      </c>
      <c r="C54" s="510">
        <v>2005</v>
      </c>
      <c r="D54" s="553" t="s">
        <v>111</v>
      </c>
      <c r="E54" s="386">
        <v>737</v>
      </c>
      <c r="F54" s="237">
        <v>798</v>
      </c>
      <c r="G54" s="683">
        <v>802</v>
      </c>
      <c r="H54" s="422">
        <v>45</v>
      </c>
      <c r="I54" s="138"/>
      <c r="J54" s="650">
        <f t="shared" si="4"/>
        <v>800</v>
      </c>
      <c r="K54" s="139"/>
      <c r="L54" s="651">
        <f t="shared" si="5"/>
        <v>802</v>
      </c>
      <c r="M54" s="651">
        <f t="shared" si="6"/>
        <v>798</v>
      </c>
      <c r="N54" s="651">
        <f t="shared" si="7"/>
        <v>737</v>
      </c>
    </row>
    <row r="55" spans="1:14">
      <c r="A55" s="483" t="s">
        <v>131</v>
      </c>
      <c r="B55" s="484" t="s">
        <v>124</v>
      </c>
      <c r="C55" s="485">
        <v>2007</v>
      </c>
      <c r="D55" s="534" t="s">
        <v>129</v>
      </c>
      <c r="E55" s="281">
        <v>756</v>
      </c>
      <c r="F55" s="380"/>
      <c r="G55" s="466">
        <v>799</v>
      </c>
      <c r="H55" s="424">
        <v>43</v>
      </c>
      <c r="I55" s="138"/>
      <c r="J55" s="650">
        <f t="shared" si="4"/>
        <v>790</v>
      </c>
      <c r="K55" s="139"/>
      <c r="L55" s="651">
        <f t="shared" si="5"/>
        <v>799</v>
      </c>
      <c r="M55" s="651">
        <f t="shared" si="6"/>
        <v>0</v>
      </c>
      <c r="N55" s="651">
        <f t="shared" si="7"/>
        <v>756</v>
      </c>
    </row>
    <row r="56" spans="1:14">
      <c r="A56" s="483" t="s">
        <v>63</v>
      </c>
      <c r="B56" s="484" t="s">
        <v>64</v>
      </c>
      <c r="C56" s="485">
        <v>2006</v>
      </c>
      <c r="D56" s="532" t="s">
        <v>65</v>
      </c>
      <c r="E56" s="281">
        <v>774</v>
      </c>
      <c r="F56" s="380">
        <v>798</v>
      </c>
      <c r="G56" s="466">
        <v>798</v>
      </c>
      <c r="H56" s="420">
        <v>43</v>
      </c>
      <c r="I56" s="745"/>
      <c r="J56" s="650">
        <f t="shared" ref="J56:J65" si="8">FLOOR(L56,10)</f>
        <v>790</v>
      </c>
      <c r="K56" s="139"/>
      <c r="L56" s="651">
        <f t="shared" si="5"/>
        <v>798</v>
      </c>
      <c r="M56" s="651">
        <f t="shared" si="6"/>
        <v>798</v>
      </c>
      <c r="N56" s="651">
        <f t="shared" si="7"/>
        <v>774</v>
      </c>
    </row>
    <row r="57" spans="1:14">
      <c r="A57" s="484" t="s">
        <v>66</v>
      </c>
      <c r="B57" s="484" t="s">
        <v>67</v>
      </c>
      <c r="C57" s="485">
        <v>2007</v>
      </c>
      <c r="D57" s="532" t="s">
        <v>65</v>
      </c>
      <c r="E57" s="281"/>
      <c r="F57" s="688">
        <v>752</v>
      </c>
      <c r="G57" s="466">
        <v>796</v>
      </c>
      <c r="H57" s="956">
        <v>43</v>
      </c>
      <c r="I57" s="959"/>
      <c r="J57" s="650">
        <f t="shared" si="8"/>
        <v>790</v>
      </c>
      <c r="K57" s="139"/>
      <c r="L57" s="651">
        <f t="shared" si="5"/>
        <v>796</v>
      </c>
      <c r="M57" s="651">
        <f t="shared" si="6"/>
        <v>0</v>
      </c>
      <c r="N57" s="651">
        <f t="shared" si="7"/>
        <v>752</v>
      </c>
    </row>
    <row r="58" spans="1:14">
      <c r="A58" s="502" t="s">
        <v>107</v>
      </c>
      <c r="B58" s="513" t="s">
        <v>108</v>
      </c>
      <c r="C58" s="514">
        <v>2007</v>
      </c>
      <c r="D58" s="553" t="s">
        <v>105</v>
      </c>
      <c r="E58" s="386">
        <v>793</v>
      </c>
      <c r="F58" s="237">
        <v>794</v>
      </c>
      <c r="G58" s="477">
        <v>783</v>
      </c>
      <c r="H58" s="422">
        <v>43</v>
      </c>
      <c r="I58" s="138"/>
      <c r="J58" s="650">
        <f t="shared" si="8"/>
        <v>790</v>
      </c>
      <c r="K58" s="139"/>
      <c r="L58" s="651">
        <f t="shared" si="5"/>
        <v>794</v>
      </c>
      <c r="M58" s="651">
        <f t="shared" si="6"/>
        <v>793</v>
      </c>
      <c r="N58" s="651">
        <f t="shared" si="7"/>
        <v>783</v>
      </c>
    </row>
    <row r="59" spans="1:14">
      <c r="A59" s="489" t="s">
        <v>58</v>
      </c>
      <c r="B59" s="934" t="s">
        <v>59</v>
      </c>
      <c r="C59" s="937">
        <v>2006</v>
      </c>
      <c r="D59" s="532" t="s">
        <v>57</v>
      </c>
      <c r="E59" s="386">
        <v>761</v>
      </c>
      <c r="F59" s="237">
        <v>792</v>
      </c>
      <c r="G59" s="477">
        <v>783</v>
      </c>
      <c r="H59" s="422">
        <v>43</v>
      </c>
      <c r="I59" s="135"/>
      <c r="J59" s="650">
        <f t="shared" si="8"/>
        <v>790</v>
      </c>
      <c r="K59" s="139"/>
      <c r="L59" s="651">
        <f t="shared" si="5"/>
        <v>792</v>
      </c>
      <c r="M59" s="651">
        <f t="shared" si="6"/>
        <v>783</v>
      </c>
      <c r="N59" s="651">
        <f t="shared" si="7"/>
        <v>761</v>
      </c>
    </row>
    <row r="60" spans="1:14">
      <c r="A60" s="931" t="s">
        <v>294</v>
      </c>
      <c r="B60" s="927" t="s">
        <v>295</v>
      </c>
      <c r="C60" s="908">
        <v>2007</v>
      </c>
      <c r="D60" s="639" t="s">
        <v>71</v>
      </c>
      <c r="E60" s="386">
        <v>765</v>
      </c>
      <c r="F60" s="237">
        <v>711</v>
      </c>
      <c r="G60" s="477"/>
      <c r="H60" s="422">
        <v>39</v>
      </c>
      <c r="I60" s="745"/>
      <c r="J60" s="650">
        <f t="shared" si="8"/>
        <v>760</v>
      </c>
      <c r="K60" s="139"/>
      <c r="L60" s="651">
        <f t="shared" si="5"/>
        <v>765</v>
      </c>
      <c r="M60" s="651">
        <f t="shared" si="6"/>
        <v>0</v>
      </c>
      <c r="N60" s="651">
        <f t="shared" si="7"/>
        <v>711</v>
      </c>
    </row>
    <row r="61" spans="1:14">
      <c r="A61" s="480" t="s">
        <v>61</v>
      </c>
      <c r="B61" s="500" t="s">
        <v>62</v>
      </c>
      <c r="C61" s="501">
        <v>2006</v>
      </c>
      <c r="D61" s="532" t="s">
        <v>57</v>
      </c>
      <c r="E61" s="281">
        <v>744</v>
      </c>
      <c r="F61" s="380">
        <v>751</v>
      </c>
      <c r="G61" s="466"/>
      <c r="H61" s="420">
        <v>35</v>
      </c>
      <c r="I61" s="138"/>
      <c r="J61" s="650">
        <f t="shared" si="8"/>
        <v>750</v>
      </c>
      <c r="K61" s="139"/>
      <c r="L61" s="651">
        <f t="shared" si="5"/>
        <v>751</v>
      </c>
      <c r="M61" s="651">
        <f t="shared" si="6"/>
        <v>0</v>
      </c>
      <c r="N61" s="651">
        <f t="shared" si="7"/>
        <v>744</v>
      </c>
    </row>
    <row r="62" spans="1:14">
      <c r="A62" s="502" t="s">
        <v>110</v>
      </c>
      <c r="B62" s="513" t="s">
        <v>67</v>
      </c>
      <c r="C62" s="514">
        <v>2005</v>
      </c>
      <c r="D62" s="553" t="s">
        <v>111</v>
      </c>
      <c r="E62" s="386">
        <v>701</v>
      </c>
      <c r="F62" s="237">
        <v>659</v>
      </c>
      <c r="G62" s="683">
        <v>739</v>
      </c>
      <c r="H62" s="424">
        <v>33</v>
      </c>
      <c r="I62" s="135"/>
      <c r="J62" s="650">
        <f t="shared" si="8"/>
        <v>730</v>
      </c>
      <c r="K62" s="139"/>
      <c r="L62" s="651">
        <f t="shared" si="5"/>
        <v>739</v>
      </c>
      <c r="M62" s="651">
        <f t="shared" si="6"/>
        <v>701</v>
      </c>
      <c r="N62" s="651">
        <f t="shared" si="7"/>
        <v>659</v>
      </c>
    </row>
    <row r="63" spans="1:14">
      <c r="A63" s="92" t="s">
        <v>289</v>
      </c>
      <c r="B63" s="88" t="s">
        <v>290</v>
      </c>
      <c r="C63" s="67">
        <v>2008</v>
      </c>
      <c r="D63" s="176" t="s">
        <v>133</v>
      </c>
      <c r="E63" s="281">
        <v>719</v>
      </c>
      <c r="F63" s="380">
        <v>710</v>
      </c>
      <c r="G63" s="466"/>
      <c r="H63" s="427">
        <v>31</v>
      </c>
      <c r="I63" s="133"/>
      <c r="J63" s="650">
        <f t="shared" si="8"/>
        <v>710</v>
      </c>
      <c r="K63" s="139"/>
      <c r="L63" s="651">
        <f t="shared" si="5"/>
        <v>719</v>
      </c>
      <c r="M63" s="651">
        <f t="shared" si="6"/>
        <v>0</v>
      </c>
      <c r="N63" s="651">
        <f t="shared" si="7"/>
        <v>710</v>
      </c>
    </row>
    <row r="64" spans="1:14">
      <c r="A64" s="89" t="s">
        <v>134</v>
      </c>
      <c r="B64" s="88" t="s">
        <v>44</v>
      </c>
      <c r="C64" s="67">
        <v>2005</v>
      </c>
      <c r="D64" s="176" t="s">
        <v>133</v>
      </c>
      <c r="E64" s="386">
        <v>658</v>
      </c>
      <c r="F64" s="237">
        <v>701</v>
      </c>
      <c r="G64" s="477"/>
      <c r="H64" s="427">
        <v>30</v>
      </c>
      <c r="I64" s="138"/>
      <c r="J64" s="650">
        <f t="shared" si="8"/>
        <v>700</v>
      </c>
      <c r="K64" s="139"/>
      <c r="L64" s="651">
        <f t="shared" si="5"/>
        <v>701</v>
      </c>
      <c r="M64" s="651">
        <f t="shared" si="6"/>
        <v>0</v>
      </c>
      <c r="N64" s="651">
        <f t="shared" si="7"/>
        <v>658</v>
      </c>
    </row>
    <row r="65" spans="1:14" ht="15" thickBot="1">
      <c r="A65" s="526"/>
      <c r="B65" s="527"/>
      <c r="C65" s="528"/>
      <c r="D65" s="648"/>
      <c r="E65" s="749"/>
      <c r="F65" s="962"/>
      <c r="G65" s="476"/>
      <c r="H65" s="963"/>
      <c r="I65" s="964"/>
      <c r="J65" s="650">
        <f t="shared" si="8"/>
        <v>0</v>
      </c>
      <c r="K65" s="139"/>
      <c r="L65" s="651">
        <f t="shared" si="5"/>
        <v>0</v>
      </c>
      <c r="M65" s="651">
        <f t="shared" si="6"/>
        <v>0</v>
      </c>
      <c r="N65" s="651">
        <f t="shared" si="7"/>
        <v>0</v>
      </c>
    </row>
    <row r="66" spans="1:14">
      <c r="A66" s="6"/>
      <c r="B66" s="6"/>
      <c r="C66" s="576"/>
      <c r="D66" s="6"/>
      <c r="E66" s="193"/>
      <c r="F66" s="961"/>
      <c r="G66" s="6"/>
      <c r="H66" s="961"/>
      <c r="I66" s="961"/>
      <c r="J66" s="6"/>
      <c r="K66" s="6"/>
      <c r="L66" s="6"/>
      <c r="M66" s="6"/>
      <c r="N66" s="7"/>
    </row>
    <row r="67" spans="1:14">
      <c r="A67" s="1065" t="s">
        <v>19</v>
      </c>
      <c r="B67" s="1065"/>
      <c r="C67" s="1065"/>
      <c r="D67" s="1065"/>
      <c r="E67" s="1065"/>
      <c r="F67" s="1065"/>
      <c r="G67" s="1065"/>
      <c r="H67" s="1065"/>
      <c r="I67" s="1065"/>
      <c r="J67" s="2"/>
      <c r="K67" s="2"/>
      <c r="L67" s="2"/>
      <c r="M67" s="2"/>
      <c r="N67" s="576"/>
    </row>
    <row r="68" spans="1:14">
      <c r="A68" s="6"/>
      <c r="B68" s="6"/>
      <c r="C68" s="576"/>
      <c r="D68" s="6"/>
      <c r="E68" s="6"/>
      <c r="F68" s="6"/>
      <c r="G68" s="6"/>
      <c r="H68" s="6"/>
      <c r="I68" s="6"/>
      <c r="J68" s="6"/>
      <c r="K68" s="6"/>
      <c r="L68" s="6"/>
      <c r="M68" s="6"/>
      <c r="N68" s="7"/>
    </row>
  </sheetData>
  <sortState ref="A5:N65">
    <sortCondition descending="1" ref="H5:H65"/>
    <sortCondition descending="1" ref="L5:L65"/>
    <sortCondition descending="1" ref="N5:N65"/>
    <sortCondition descending="1" ref="M5:M65"/>
  </sortState>
  <mergeCells count="4">
    <mergeCell ref="A1:I1"/>
    <mergeCell ref="E2:I2"/>
    <mergeCell ref="A67:I67"/>
    <mergeCell ref="A3:I3"/>
  </mergeCells>
  <phoneticPr fontId="0" type="noConversion"/>
  <conditionalFormatting sqref="E6:G65">
    <cfRule type="cellIs" dxfId="3" priority="3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68"/>
  <sheetViews>
    <sheetView topLeftCell="A52" zoomScale="140" zoomScaleNormal="140" workbookViewId="0">
      <selection activeCell="A59" sqref="A59:F59"/>
    </sheetView>
  </sheetViews>
  <sheetFormatPr defaultRowHeight="14.4"/>
  <cols>
    <col min="1" max="1" width="13.88671875" style="183" customWidth="1"/>
    <col min="2" max="2" width="13.44140625" customWidth="1"/>
    <col min="3" max="3" width="9.109375" style="1"/>
    <col min="4" max="4" width="29" customWidth="1"/>
    <col min="7" max="7" width="10.33203125" customWidth="1"/>
  </cols>
  <sheetData>
    <row r="1" spans="1:9" ht="21">
      <c r="A1" s="1061" t="s">
        <v>20</v>
      </c>
      <c r="B1" s="1061"/>
      <c r="C1" s="1061"/>
      <c r="D1" s="1061"/>
      <c r="E1" s="1061"/>
      <c r="F1" s="1061"/>
      <c r="G1" s="1061"/>
      <c r="H1" s="6"/>
      <c r="I1" s="7"/>
    </row>
    <row r="2" spans="1:9">
      <c r="A2" s="180" t="s">
        <v>1</v>
      </c>
      <c r="C2" s="13"/>
      <c r="D2" s="10"/>
      <c r="E2" s="1062" t="s">
        <v>2</v>
      </c>
      <c r="F2" s="1063"/>
      <c r="G2" s="1063"/>
      <c r="H2" s="6"/>
      <c r="I2" s="7"/>
    </row>
    <row r="3" spans="1:9">
      <c r="A3" s="1066" t="s">
        <v>21</v>
      </c>
      <c r="B3" s="1066"/>
      <c r="C3" s="1066"/>
      <c r="D3" s="1066"/>
      <c r="E3" s="1066"/>
      <c r="F3" s="1066"/>
      <c r="G3" s="1066"/>
      <c r="H3" s="6"/>
      <c r="I3" s="7"/>
    </row>
    <row r="4" spans="1:9" ht="15" thickBot="1">
      <c r="A4" s="181"/>
      <c r="B4" s="8"/>
      <c r="C4" s="8"/>
      <c r="D4" s="8"/>
      <c r="E4" s="8"/>
      <c r="F4" s="8"/>
      <c r="G4" s="8"/>
      <c r="H4" s="6"/>
      <c r="I4" s="7"/>
    </row>
    <row r="5" spans="1:9" ht="27.6" thickTop="1" thickBot="1">
      <c r="A5" s="15" t="s">
        <v>4</v>
      </c>
      <c r="B5" s="15" t="s">
        <v>5</v>
      </c>
      <c r="C5" s="123" t="s">
        <v>6</v>
      </c>
      <c r="D5" s="24" t="s">
        <v>7</v>
      </c>
      <c r="E5" s="14" t="s">
        <v>8</v>
      </c>
      <c r="F5" s="15" t="s">
        <v>9</v>
      </c>
      <c r="G5" s="16" t="s">
        <v>10</v>
      </c>
      <c r="H5" s="124" t="s">
        <v>11</v>
      </c>
      <c r="I5" s="17"/>
    </row>
    <row r="6" spans="1:9">
      <c r="A6" s="493" t="s">
        <v>66</v>
      </c>
      <c r="B6" s="598" t="s">
        <v>88</v>
      </c>
      <c r="C6" s="525">
        <v>2006</v>
      </c>
      <c r="D6" s="574" t="s">
        <v>84</v>
      </c>
      <c r="E6" s="270">
        <v>31</v>
      </c>
      <c r="F6" s="188">
        <f t="shared" ref="F6:F37" si="0">E6*3</f>
        <v>93</v>
      </c>
      <c r="G6" s="132" t="s">
        <v>148</v>
      </c>
      <c r="H6" s="6">
        <v>1</v>
      </c>
      <c r="I6" s="7"/>
    </row>
    <row r="7" spans="1:9">
      <c r="A7" s="483" t="s">
        <v>112</v>
      </c>
      <c r="B7" s="505" t="s">
        <v>60</v>
      </c>
      <c r="C7" s="506">
        <v>2005</v>
      </c>
      <c r="D7" s="608" t="s">
        <v>111</v>
      </c>
      <c r="E7" s="274">
        <v>31</v>
      </c>
      <c r="F7" s="189">
        <f t="shared" si="0"/>
        <v>93</v>
      </c>
      <c r="G7" s="133" t="s">
        <v>149</v>
      </c>
      <c r="H7" s="6">
        <v>7</v>
      </c>
      <c r="I7" s="7"/>
    </row>
    <row r="8" spans="1:9">
      <c r="A8" s="483" t="s">
        <v>114</v>
      </c>
      <c r="B8" s="505" t="s">
        <v>59</v>
      </c>
      <c r="C8" s="506">
        <v>2005</v>
      </c>
      <c r="D8" s="608" t="s">
        <v>111</v>
      </c>
      <c r="E8" s="274">
        <v>30</v>
      </c>
      <c r="F8" s="189">
        <f t="shared" si="0"/>
        <v>90</v>
      </c>
      <c r="G8" s="135" t="s">
        <v>150</v>
      </c>
      <c r="H8" s="6"/>
      <c r="I8" s="7"/>
    </row>
    <row r="9" spans="1:9">
      <c r="A9" s="483" t="s">
        <v>123</v>
      </c>
      <c r="B9" s="484" t="s">
        <v>124</v>
      </c>
      <c r="C9" s="506">
        <v>2004</v>
      </c>
      <c r="D9" s="532" t="s">
        <v>122</v>
      </c>
      <c r="E9" s="271">
        <v>29</v>
      </c>
      <c r="F9" s="189">
        <f t="shared" si="0"/>
        <v>87</v>
      </c>
      <c r="G9" s="133"/>
      <c r="H9" s="6"/>
      <c r="I9" s="7"/>
    </row>
    <row r="10" spans="1:9">
      <c r="A10" s="568" t="s">
        <v>40</v>
      </c>
      <c r="B10" s="569" t="s">
        <v>41</v>
      </c>
      <c r="C10" s="570">
        <v>2004</v>
      </c>
      <c r="D10" s="499" t="s">
        <v>42</v>
      </c>
      <c r="E10" s="398">
        <v>27</v>
      </c>
      <c r="F10" s="189">
        <f t="shared" si="0"/>
        <v>81</v>
      </c>
      <c r="G10" s="133"/>
      <c r="H10" s="6"/>
      <c r="I10" s="7"/>
    </row>
    <row r="11" spans="1:9">
      <c r="A11" s="568" t="s">
        <v>47</v>
      </c>
      <c r="B11" s="569" t="s">
        <v>48</v>
      </c>
      <c r="C11" s="570">
        <v>2004</v>
      </c>
      <c r="D11" s="492" t="s">
        <v>42</v>
      </c>
      <c r="E11" s="271">
        <v>27</v>
      </c>
      <c r="F11" s="189">
        <f t="shared" si="0"/>
        <v>81</v>
      </c>
      <c r="G11" s="133"/>
      <c r="H11" s="6"/>
      <c r="I11" s="7"/>
    </row>
    <row r="12" spans="1:9">
      <c r="A12" s="483" t="s">
        <v>107</v>
      </c>
      <c r="B12" s="484" t="s">
        <v>108</v>
      </c>
      <c r="C12" s="485">
        <v>2007</v>
      </c>
      <c r="D12" s="532" t="s">
        <v>105</v>
      </c>
      <c r="E12" s="271">
        <v>27</v>
      </c>
      <c r="F12" s="189">
        <f t="shared" si="0"/>
        <v>81</v>
      </c>
      <c r="G12" s="133"/>
      <c r="H12" s="6"/>
      <c r="I12" s="7"/>
    </row>
    <row r="13" spans="1:9">
      <c r="A13" s="483" t="s">
        <v>121</v>
      </c>
      <c r="B13" s="484" t="s">
        <v>62</v>
      </c>
      <c r="C13" s="485">
        <v>2005</v>
      </c>
      <c r="D13" s="532" t="s">
        <v>122</v>
      </c>
      <c r="E13" s="271">
        <v>27</v>
      </c>
      <c r="F13" s="189">
        <f t="shared" si="0"/>
        <v>81</v>
      </c>
      <c r="G13" s="133"/>
      <c r="H13" s="6"/>
      <c r="I13" s="7"/>
    </row>
    <row r="14" spans="1:9">
      <c r="A14" s="502" t="s">
        <v>82</v>
      </c>
      <c r="B14" s="509" t="s">
        <v>83</v>
      </c>
      <c r="C14" s="510">
        <v>2006</v>
      </c>
      <c r="D14" s="499" t="s">
        <v>84</v>
      </c>
      <c r="E14" s="398">
        <v>25</v>
      </c>
      <c r="F14" s="189">
        <f t="shared" si="0"/>
        <v>75</v>
      </c>
      <c r="G14" s="133"/>
      <c r="H14" s="6"/>
      <c r="I14" s="7"/>
    </row>
    <row r="15" spans="1:9">
      <c r="A15" s="502" t="s">
        <v>85</v>
      </c>
      <c r="B15" s="509" t="s">
        <v>46</v>
      </c>
      <c r="C15" s="510">
        <v>2005</v>
      </c>
      <c r="D15" s="499" t="s">
        <v>84</v>
      </c>
      <c r="E15" s="271">
        <v>25</v>
      </c>
      <c r="F15" s="189">
        <f t="shared" si="0"/>
        <v>75</v>
      </c>
      <c r="G15" s="133"/>
      <c r="H15" s="6"/>
      <c r="I15" s="7"/>
    </row>
    <row r="16" spans="1:9">
      <c r="A16" s="483" t="s">
        <v>106</v>
      </c>
      <c r="B16" s="484" t="s">
        <v>50</v>
      </c>
      <c r="C16" s="510">
        <v>2007</v>
      </c>
      <c r="D16" s="553" t="s">
        <v>105</v>
      </c>
      <c r="E16" s="271">
        <v>25</v>
      </c>
      <c r="F16" s="189">
        <f t="shared" si="0"/>
        <v>75</v>
      </c>
      <c r="G16" s="133"/>
      <c r="H16" s="6"/>
      <c r="I16" s="7"/>
    </row>
    <row r="17" spans="1:9">
      <c r="A17" s="486" t="s">
        <v>72</v>
      </c>
      <c r="B17" s="486" t="s">
        <v>53</v>
      </c>
      <c r="C17" s="487">
        <v>2005</v>
      </c>
      <c r="D17" s="637" t="s">
        <v>71</v>
      </c>
      <c r="E17" s="271">
        <v>25</v>
      </c>
      <c r="F17" s="189">
        <f t="shared" si="0"/>
        <v>75</v>
      </c>
      <c r="G17" s="134"/>
      <c r="H17" s="6"/>
      <c r="I17" s="7"/>
    </row>
    <row r="18" spans="1:9">
      <c r="A18" s="495" t="s">
        <v>58</v>
      </c>
      <c r="B18" s="490" t="s">
        <v>59</v>
      </c>
      <c r="C18" s="491">
        <v>2006</v>
      </c>
      <c r="D18" s="553" t="s">
        <v>57</v>
      </c>
      <c r="E18" s="398">
        <v>24</v>
      </c>
      <c r="F18" s="189">
        <f t="shared" si="0"/>
        <v>72</v>
      </c>
      <c r="G18" s="133"/>
      <c r="H18" s="6"/>
      <c r="I18" s="7"/>
    </row>
    <row r="19" spans="1:9">
      <c r="A19" s="480" t="s">
        <v>86</v>
      </c>
      <c r="B19" s="500" t="s">
        <v>87</v>
      </c>
      <c r="C19" s="501">
        <v>2004</v>
      </c>
      <c r="D19" s="574" t="s">
        <v>84</v>
      </c>
      <c r="E19" s="271">
        <v>24</v>
      </c>
      <c r="F19" s="189">
        <f t="shared" si="0"/>
        <v>72</v>
      </c>
      <c r="G19" s="133"/>
      <c r="H19" s="6"/>
      <c r="I19" s="7"/>
    </row>
    <row r="20" spans="1:9">
      <c r="A20" s="483" t="s">
        <v>110</v>
      </c>
      <c r="B20" s="484" t="s">
        <v>67</v>
      </c>
      <c r="C20" s="485">
        <v>2005</v>
      </c>
      <c r="D20" s="532" t="s">
        <v>111</v>
      </c>
      <c r="E20" s="274">
        <v>24</v>
      </c>
      <c r="F20" s="189">
        <f t="shared" si="0"/>
        <v>72</v>
      </c>
      <c r="G20" s="133"/>
      <c r="H20" s="6"/>
      <c r="I20" s="7"/>
    </row>
    <row r="21" spans="1:9">
      <c r="A21" s="483" t="s">
        <v>66</v>
      </c>
      <c r="B21" s="484" t="s">
        <v>67</v>
      </c>
      <c r="C21" s="485">
        <v>2007</v>
      </c>
      <c r="D21" s="532" t="s">
        <v>65</v>
      </c>
      <c r="E21" s="271">
        <v>23</v>
      </c>
      <c r="F21" s="189">
        <f t="shared" si="0"/>
        <v>69</v>
      </c>
      <c r="G21" s="134"/>
      <c r="H21" s="6"/>
      <c r="I21" s="7"/>
    </row>
    <row r="22" spans="1:9">
      <c r="A22" s="502" t="s">
        <v>113</v>
      </c>
      <c r="B22" s="509" t="s">
        <v>80</v>
      </c>
      <c r="C22" s="510">
        <v>2007</v>
      </c>
      <c r="D22" s="553" t="s">
        <v>111</v>
      </c>
      <c r="E22" s="682">
        <v>23</v>
      </c>
      <c r="F22" s="189">
        <f t="shared" si="0"/>
        <v>69</v>
      </c>
      <c r="G22" s="133"/>
      <c r="H22" s="6"/>
      <c r="I22" s="7"/>
    </row>
    <row r="23" spans="1:9">
      <c r="A23" s="483" t="s">
        <v>125</v>
      </c>
      <c r="B23" s="484" t="s">
        <v>60</v>
      </c>
      <c r="C23" s="485">
        <v>2005</v>
      </c>
      <c r="D23" s="553" t="s">
        <v>122</v>
      </c>
      <c r="E23" s="271">
        <v>23</v>
      </c>
      <c r="F23" s="189">
        <f t="shared" si="0"/>
        <v>69</v>
      </c>
      <c r="G23" s="133"/>
      <c r="H23" s="6"/>
      <c r="I23" s="7"/>
    </row>
    <row r="24" spans="1:9">
      <c r="A24" s="480" t="s">
        <v>43</v>
      </c>
      <c r="B24" s="486" t="s">
        <v>44</v>
      </c>
      <c r="C24" s="487">
        <v>2004</v>
      </c>
      <c r="D24" s="732" t="s">
        <v>42</v>
      </c>
      <c r="E24" s="271">
        <v>22</v>
      </c>
      <c r="F24" s="189">
        <f t="shared" si="0"/>
        <v>66</v>
      </c>
      <c r="G24" s="134"/>
      <c r="H24" s="6"/>
      <c r="I24" s="7"/>
    </row>
    <row r="25" spans="1:9">
      <c r="A25" s="480" t="s">
        <v>45</v>
      </c>
      <c r="B25" s="486" t="s">
        <v>46</v>
      </c>
      <c r="C25" s="487">
        <v>2007</v>
      </c>
      <c r="D25" s="492" t="s">
        <v>42</v>
      </c>
      <c r="E25" s="271">
        <v>22</v>
      </c>
      <c r="F25" s="189">
        <f t="shared" si="0"/>
        <v>66</v>
      </c>
      <c r="G25" s="133"/>
      <c r="H25" s="6"/>
      <c r="I25" s="7"/>
    </row>
    <row r="26" spans="1:9">
      <c r="A26" s="1139" t="s">
        <v>74</v>
      </c>
      <c r="B26" s="1140" t="s">
        <v>75</v>
      </c>
      <c r="C26" s="1141">
        <v>2006</v>
      </c>
      <c r="D26" s="1142" t="s">
        <v>76</v>
      </c>
      <c r="E26" s="1143">
        <v>22</v>
      </c>
      <c r="F26" s="1144">
        <f t="shared" si="0"/>
        <v>66</v>
      </c>
      <c r="G26" s="134"/>
      <c r="H26" s="6"/>
      <c r="I26" s="7"/>
    </row>
    <row r="27" spans="1:9">
      <c r="A27" s="483" t="s">
        <v>104</v>
      </c>
      <c r="B27" s="484" t="s">
        <v>55</v>
      </c>
      <c r="C27" s="485">
        <v>2006</v>
      </c>
      <c r="D27" s="532" t="s">
        <v>105</v>
      </c>
      <c r="E27" s="271">
        <v>22</v>
      </c>
      <c r="F27" s="189">
        <f t="shared" si="0"/>
        <v>66</v>
      </c>
      <c r="G27" s="133"/>
      <c r="H27" s="6"/>
      <c r="I27" s="7"/>
    </row>
    <row r="28" spans="1:9">
      <c r="A28" s="483" t="s">
        <v>115</v>
      </c>
      <c r="B28" s="484" t="s">
        <v>44</v>
      </c>
      <c r="C28" s="485">
        <v>2004</v>
      </c>
      <c r="D28" s="534" t="s">
        <v>116</v>
      </c>
      <c r="E28" s="271">
        <v>22</v>
      </c>
      <c r="F28" s="189">
        <f t="shared" si="0"/>
        <v>66</v>
      </c>
      <c r="G28" s="133"/>
      <c r="H28" s="6"/>
      <c r="I28" s="7"/>
    </row>
    <row r="29" spans="1:9">
      <c r="A29" s="496" t="s">
        <v>300</v>
      </c>
      <c r="B29" s="497" t="s">
        <v>41</v>
      </c>
      <c r="C29" s="535">
        <v>2006</v>
      </c>
      <c r="D29" s="532" t="s">
        <v>57</v>
      </c>
      <c r="E29" s="271">
        <v>21</v>
      </c>
      <c r="F29" s="189">
        <f t="shared" si="0"/>
        <v>63</v>
      </c>
      <c r="G29" s="134"/>
      <c r="H29" s="6"/>
      <c r="I29" s="7"/>
    </row>
    <row r="30" spans="1:9">
      <c r="A30" s="502" t="s">
        <v>63</v>
      </c>
      <c r="B30" s="509" t="s">
        <v>64</v>
      </c>
      <c r="C30" s="510">
        <v>2006</v>
      </c>
      <c r="D30" s="534" t="s">
        <v>65</v>
      </c>
      <c r="E30" s="398">
        <v>21</v>
      </c>
      <c r="F30" s="189">
        <f t="shared" si="0"/>
        <v>63</v>
      </c>
      <c r="G30" s="133"/>
      <c r="H30" s="6"/>
      <c r="I30" s="7"/>
    </row>
    <row r="31" spans="1:9">
      <c r="A31" s="89" t="s">
        <v>132</v>
      </c>
      <c r="B31" s="88" t="s">
        <v>62</v>
      </c>
      <c r="C31" s="67">
        <v>2005</v>
      </c>
      <c r="D31" s="176" t="s">
        <v>133</v>
      </c>
      <c r="E31" s="271">
        <v>21</v>
      </c>
      <c r="F31" s="189">
        <f t="shared" si="0"/>
        <v>63</v>
      </c>
      <c r="G31" s="133"/>
      <c r="H31" s="6"/>
      <c r="I31" s="7"/>
    </row>
    <row r="32" spans="1:9">
      <c r="A32" s="483" t="s">
        <v>97</v>
      </c>
      <c r="B32" s="484" t="s">
        <v>62</v>
      </c>
      <c r="C32" s="485">
        <v>2005</v>
      </c>
      <c r="D32" s="532" t="s">
        <v>98</v>
      </c>
      <c r="E32" s="271">
        <v>21</v>
      </c>
      <c r="F32" s="189">
        <f t="shared" si="0"/>
        <v>63</v>
      </c>
      <c r="G32" s="133"/>
      <c r="H32" s="6"/>
      <c r="I32" s="7"/>
    </row>
    <row r="33" spans="1:11">
      <c r="A33" s="483" t="s">
        <v>99</v>
      </c>
      <c r="B33" s="484" t="s">
        <v>100</v>
      </c>
      <c r="C33" s="485">
        <v>2005</v>
      </c>
      <c r="D33" s="532" t="s">
        <v>98</v>
      </c>
      <c r="E33" s="271">
        <v>21</v>
      </c>
      <c r="F33" s="189">
        <f t="shared" si="0"/>
        <v>63</v>
      </c>
      <c r="G33" s="134"/>
      <c r="H33" s="6"/>
      <c r="I33" s="7"/>
    </row>
    <row r="34" spans="1:11">
      <c r="A34" s="502" t="s">
        <v>126</v>
      </c>
      <c r="B34" s="503" t="s">
        <v>88</v>
      </c>
      <c r="C34" s="504">
        <v>2004</v>
      </c>
      <c r="D34" s="553" t="s">
        <v>122</v>
      </c>
      <c r="E34" s="398">
        <v>21</v>
      </c>
      <c r="F34" s="189">
        <f t="shared" si="0"/>
        <v>63</v>
      </c>
      <c r="G34" s="133"/>
      <c r="H34" s="6"/>
      <c r="I34" s="7"/>
    </row>
    <row r="35" spans="1:11">
      <c r="A35" s="483" t="s">
        <v>131</v>
      </c>
      <c r="B35" s="505" t="s">
        <v>124</v>
      </c>
      <c r="C35" s="506">
        <v>2007</v>
      </c>
      <c r="D35" s="553" t="s">
        <v>129</v>
      </c>
      <c r="E35" s="271">
        <v>21</v>
      </c>
      <c r="F35" s="189">
        <f t="shared" si="0"/>
        <v>63</v>
      </c>
      <c r="G35" s="134"/>
      <c r="H35" s="6"/>
      <c r="I35" s="7"/>
    </row>
    <row r="36" spans="1:11">
      <c r="A36" s="480" t="s">
        <v>61</v>
      </c>
      <c r="B36" s="507" t="s">
        <v>62</v>
      </c>
      <c r="C36" s="508">
        <v>2006</v>
      </c>
      <c r="D36" s="553" t="s">
        <v>57</v>
      </c>
      <c r="E36" s="271">
        <v>20</v>
      </c>
      <c r="F36" s="189">
        <f t="shared" si="0"/>
        <v>60</v>
      </c>
      <c r="G36" s="133"/>
      <c r="H36" s="6"/>
      <c r="I36" s="7"/>
      <c r="K36" s="136"/>
    </row>
    <row r="37" spans="1:11">
      <c r="A37" s="483" t="s">
        <v>73</v>
      </c>
      <c r="B37" s="511" t="s">
        <v>67</v>
      </c>
      <c r="C37" s="485">
        <v>2008</v>
      </c>
      <c r="D37" s="637" t="s">
        <v>71</v>
      </c>
      <c r="E37" s="271">
        <v>20</v>
      </c>
      <c r="F37" s="189">
        <f t="shared" si="0"/>
        <v>60</v>
      </c>
      <c r="G37" s="133"/>
      <c r="H37" s="6"/>
      <c r="I37" s="7"/>
    </row>
    <row r="38" spans="1:11">
      <c r="A38" s="1139" t="s">
        <v>77</v>
      </c>
      <c r="B38" s="1140" t="s">
        <v>78</v>
      </c>
      <c r="C38" s="1141">
        <v>2005</v>
      </c>
      <c r="D38" s="1125" t="s">
        <v>76</v>
      </c>
      <c r="E38" s="1143">
        <v>20</v>
      </c>
      <c r="F38" s="1144">
        <f t="shared" ref="F38:F64" si="1">E38*3</f>
        <v>60</v>
      </c>
      <c r="G38" s="134"/>
      <c r="H38" s="6"/>
      <c r="I38" s="7"/>
    </row>
    <row r="39" spans="1:11">
      <c r="A39" s="89" t="s">
        <v>134</v>
      </c>
      <c r="B39" s="88" t="s">
        <v>44</v>
      </c>
      <c r="C39" s="67">
        <v>2005</v>
      </c>
      <c r="D39" s="176" t="s">
        <v>133</v>
      </c>
      <c r="E39" s="271">
        <v>20</v>
      </c>
      <c r="F39" s="189">
        <f t="shared" si="1"/>
        <v>60</v>
      </c>
      <c r="G39" s="133"/>
      <c r="H39" s="6"/>
      <c r="I39" s="7"/>
    </row>
    <row r="40" spans="1:11">
      <c r="A40" s="483" t="s">
        <v>101</v>
      </c>
      <c r="B40" s="484" t="s">
        <v>80</v>
      </c>
      <c r="C40" s="485">
        <v>2004</v>
      </c>
      <c r="D40" s="532" t="s">
        <v>98</v>
      </c>
      <c r="E40" s="271">
        <v>20</v>
      </c>
      <c r="F40" s="189">
        <f t="shared" si="1"/>
        <v>60</v>
      </c>
      <c r="G40" s="133"/>
      <c r="H40" s="6"/>
      <c r="I40" s="7"/>
    </row>
    <row r="41" spans="1:11">
      <c r="A41" s="483" t="s">
        <v>117</v>
      </c>
      <c r="B41" s="484" t="s">
        <v>60</v>
      </c>
      <c r="C41" s="485">
        <v>2006</v>
      </c>
      <c r="D41" s="532" t="s">
        <v>116</v>
      </c>
      <c r="E41" s="271">
        <v>20</v>
      </c>
      <c r="F41" s="189">
        <f t="shared" si="1"/>
        <v>60</v>
      </c>
      <c r="G41" s="134"/>
      <c r="H41" s="6"/>
      <c r="I41" s="7"/>
    </row>
    <row r="42" spans="1:11">
      <c r="A42" s="502" t="s">
        <v>119</v>
      </c>
      <c r="B42" s="509" t="s">
        <v>120</v>
      </c>
      <c r="C42" s="510">
        <v>2006</v>
      </c>
      <c r="D42" s="534" t="s">
        <v>116</v>
      </c>
      <c r="E42" s="398">
        <v>20</v>
      </c>
      <c r="F42" s="189">
        <f t="shared" si="1"/>
        <v>60</v>
      </c>
      <c r="G42" s="133"/>
      <c r="H42" s="6"/>
      <c r="I42" s="7"/>
    </row>
    <row r="43" spans="1:11">
      <c r="A43" s="483" t="s">
        <v>130</v>
      </c>
      <c r="B43" s="484" t="s">
        <v>90</v>
      </c>
      <c r="C43" s="485">
        <v>2006</v>
      </c>
      <c r="D43" s="608" t="s">
        <v>129</v>
      </c>
      <c r="E43" s="271">
        <v>20</v>
      </c>
      <c r="F43" s="189">
        <f t="shared" si="1"/>
        <v>60</v>
      </c>
      <c r="G43" s="133"/>
      <c r="H43" s="6"/>
      <c r="I43" s="7"/>
    </row>
    <row r="44" spans="1:11">
      <c r="A44" s="483" t="s">
        <v>297</v>
      </c>
      <c r="B44" s="484" t="s">
        <v>298</v>
      </c>
      <c r="C44" s="485">
        <v>2005</v>
      </c>
      <c r="D44" s="608" t="s">
        <v>129</v>
      </c>
      <c r="E44" s="271">
        <v>20</v>
      </c>
      <c r="F44" s="189">
        <f t="shared" si="1"/>
        <v>60</v>
      </c>
      <c r="G44" s="133"/>
      <c r="H44" s="6"/>
      <c r="I44" s="7"/>
    </row>
    <row r="45" spans="1:11">
      <c r="A45" s="483" t="s">
        <v>69</v>
      </c>
      <c r="B45" s="484" t="s">
        <v>70</v>
      </c>
      <c r="C45" s="485">
        <v>2005</v>
      </c>
      <c r="D45" s="637" t="s">
        <v>71</v>
      </c>
      <c r="E45" s="271">
        <v>19</v>
      </c>
      <c r="F45" s="189">
        <f t="shared" si="1"/>
        <v>57</v>
      </c>
      <c r="G45" s="134"/>
      <c r="H45" s="6"/>
      <c r="I45" s="7"/>
    </row>
    <row r="46" spans="1:11">
      <c r="A46" s="502" t="s">
        <v>56</v>
      </c>
      <c r="B46" s="509" t="s">
        <v>44</v>
      </c>
      <c r="C46" s="510">
        <v>2006</v>
      </c>
      <c r="D46" s="553" t="s">
        <v>51</v>
      </c>
      <c r="E46" s="398">
        <v>19</v>
      </c>
      <c r="F46" s="189">
        <f t="shared" si="1"/>
        <v>57</v>
      </c>
      <c r="G46" s="133"/>
      <c r="H46" s="6"/>
      <c r="I46" s="7"/>
    </row>
    <row r="47" spans="1:11">
      <c r="A47" s="483" t="s">
        <v>89</v>
      </c>
      <c r="B47" s="484" t="s">
        <v>90</v>
      </c>
      <c r="C47" s="485">
        <v>2005</v>
      </c>
      <c r="D47" s="553" t="s">
        <v>91</v>
      </c>
      <c r="E47" s="274">
        <v>19</v>
      </c>
      <c r="F47" s="189">
        <f t="shared" si="1"/>
        <v>57</v>
      </c>
      <c r="G47" s="134"/>
      <c r="H47" s="6"/>
      <c r="I47" s="7"/>
    </row>
    <row r="48" spans="1:11">
      <c r="A48" s="483" t="s">
        <v>54</v>
      </c>
      <c r="B48" s="484" t="s">
        <v>55</v>
      </c>
      <c r="C48" s="485">
        <v>2006</v>
      </c>
      <c r="D48" s="499" t="s">
        <v>51</v>
      </c>
      <c r="E48" s="271">
        <v>18</v>
      </c>
      <c r="F48" s="189">
        <f t="shared" si="1"/>
        <v>54</v>
      </c>
      <c r="G48" s="133"/>
      <c r="H48" s="6"/>
      <c r="I48" s="7"/>
    </row>
    <row r="49" spans="1:10">
      <c r="A49" s="496" t="s">
        <v>301</v>
      </c>
      <c r="B49" s="497" t="s">
        <v>44</v>
      </c>
      <c r="C49" s="535">
        <v>2007</v>
      </c>
      <c r="D49" s="532" t="s">
        <v>57</v>
      </c>
      <c r="E49" s="271">
        <v>18</v>
      </c>
      <c r="F49" s="189">
        <f t="shared" si="1"/>
        <v>54</v>
      </c>
      <c r="G49" s="133"/>
      <c r="H49" s="6"/>
      <c r="I49" s="7"/>
    </row>
    <row r="50" spans="1:10">
      <c r="A50" s="1139" t="s">
        <v>79</v>
      </c>
      <c r="B50" s="1140" t="s">
        <v>80</v>
      </c>
      <c r="C50" s="1141">
        <v>2007</v>
      </c>
      <c r="D50" s="1125" t="s">
        <v>76</v>
      </c>
      <c r="E50" s="1143">
        <v>18</v>
      </c>
      <c r="F50" s="1144">
        <f t="shared" si="1"/>
        <v>54</v>
      </c>
      <c r="G50" s="134"/>
      <c r="H50" s="6"/>
      <c r="I50" s="7"/>
    </row>
    <row r="51" spans="1:10">
      <c r="A51" s="483" t="s">
        <v>94</v>
      </c>
      <c r="B51" s="484" t="s">
        <v>95</v>
      </c>
      <c r="C51" s="485">
        <v>2006</v>
      </c>
      <c r="D51" s="553" t="s">
        <v>91</v>
      </c>
      <c r="E51" s="274">
        <v>17</v>
      </c>
      <c r="F51" s="189">
        <f t="shared" si="1"/>
        <v>51</v>
      </c>
      <c r="G51" s="133"/>
      <c r="H51" s="6"/>
      <c r="I51" s="7"/>
    </row>
    <row r="52" spans="1:10">
      <c r="A52" s="483" t="s">
        <v>102</v>
      </c>
      <c r="B52" s="484" t="s">
        <v>103</v>
      </c>
      <c r="C52" s="485">
        <v>2005</v>
      </c>
      <c r="D52" s="553" t="s">
        <v>98</v>
      </c>
      <c r="E52" s="271">
        <v>17</v>
      </c>
      <c r="F52" s="189">
        <f t="shared" si="1"/>
        <v>51</v>
      </c>
      <c r="G52" s="133"/>
      <c r="H52" s="6"/>
      <c r="I52" s="7"/>
    </row>
    <row r="53" spans="1:10">
      <c r="A53" s="483" t="s">
        <v>118</v>
      </c>
      <c r="B53" s="484" t="s">
        <v>60</v>
      </c>
      <c r="C53" s="485">
        <v>2006</v>
      </c>
      <c r="D53" s="532" t="s">
        <v>116</v>
      </c>
      <c r="E53" s="271">
        <v>17</v>
      </c>
      <c r="F53" s="189">
        <f t="shared" si="1"/>
        <v>51</v>
      </c>
      <c r="G53" s="133"/>
      <c r="H53" s="6"/>
      <c r="I53" s="7"/>
    </row>
    <row r="54" spans="1:10">
      <c r="A54" s="92" t="s">
        <v>289</v>
      </c>
      <c r="B54" s="91" t="s">
        <v>290</v>
      </c>
      <c r="C54" s="90">
        <v>2008</v>
      </c>
      <c r="D54" s="168" t="s">
        <v>133</v>
      </c>
      <c r="E54" s="398">
        <v>16</v>
      </c>
      <c r="F54" s="189">
        <f t="shared" si="1"/>
        <v>48</v>
      </c>
      <c r="G54" s="134"/>
      <c r="H54" s="6"/>
      <c r="I54" s="7"/>
    </row>
    <row r="55" spans="1:10">
      <c r="A55" s="483" t="s">
        <v>92</v>
      </c>
      <c r="B55" s="484" t="s">
        <v>93</v>
      </c>
      <c r="C55" s="485">
        <v>2006</v>
      </c>
      <c r="D55" s="534" t="s">
        <v>91</v>
      </c>
      <c r="E55" s="274">
        <v>16</v>
      </c>
      <c r="F55" s="189">
        <f t="shared" si="1"/>
        <v>48</v>
      </c>
      <c r="G55" s="133"/>
      <c r="H55" s="6"/>
      <c r="I55" s="7"/>
    </row>
    <row r="56" spans="1:10">
      <c r="A56" s="483" t="s">
        <v>49</v>
      </c>
      <c r="B56" s="484" t="s">
        <v>50</v>
      </c>
      <c r="C56" s="485">
        <v>2006</v>
      </c>
      <c r="D56" s="637" t="s">
        <v>51</v>
      </c>
      <c r="E56" s="271">
        <v>15</v>
      </c>
      <c r="F56" s="189">
        <f t="shared" si="1"/>
        <v>45</v>
      </c>
      <c r="G56" s="133"/>
      <c r="H56" s="6"/>
      <c r="I56" s="7"/>
    </row>
    <row r="57" spans="1:10">
      <c r="A57" s="483" t="s">
        <v>52</v>
      </c>
      <c r="B57" s="484" t="s">
        <v>53</v>
      </c>
      <c r="C57" s="485">
        <v>2005</v>
      </c>
      <c r="D57" s="532" t="s">
        <v>51</v>
      </c>
      <c r="E57" s="271">
        <v>15</v>
      </c>
      <c r="F57" s="189">
        <f t="shared" si="1"/>
        <v>45</v>
      </c>
      <c r="G57" s="134"/>
      <c r="H57" s="6"/>
      <c r="I57" s="7"/>
    </row>
    <row r="58" spans="1:10">
      <c r="A58" s="502" t="s">
        <v>68</v>
      </c>
      <c r="B58" s="513" t="s">
        <v>41</v>
      </c>
      <c r="C58" s="514">
        <v>2005</v>
      </c>
      <c r="D58" s="553" t="s">
        <v>65</v>
      </c>
      <c r="E58" s="398">
        <v>15</v>
      </c>
      <c r="F58" s="189">
        <f t="shared" si="1"/>
        <v>45</v>
      </c>
      <c r="G58" s="133"/>
      <c r="H58" s="6"/>
      <c r="I58" s="7"/>
    </row>
    <row r="59" spans="1:10">
      <c r="A59" s="1122" t="s">
        <v>305</v>
      </c>
      <c r="B59" s="1145" t="s">
        <v>53</v>
      </c>
      <c r="C59" s="1146">
        <v>2006</v>
      </c>
      <c r="D59" s="1128" t="s">
        <v>76</v>
      </c>
      <c r="E59" s="1143">
        <v>15</v>
      </c>
      <c r="F59" s="1144">
        <f t="shared" si="1"/>
        <v>45</v>
      </c>
      <c r="G59" s="133"/>
      <c r="H59" s="6"/>
      <c r="I59" s="7"/>
    </row>
    <row r="60" spans="1:10">
      <c r="A60" s="910" t="s">
        <v>135</v>
      </c>
      <c r="B60" s="913" t="s">
        <v>59</v>
      </c>
      <c r="C60" s="624">
        <v>2007</v>
      </c>
      <c r="D60" s="889" t="s">
        <v>133</v>
      </c>
      <c r="E60" s="398">
        <v>15</v>
      </c>
      <c r="F60" s="189">
        <f t="shared" si="1"/>
        <v>45</v>
      </c>
      <c r="G60" s="134"/>
      <c r="H60" s="6"/>
      <c r="I60" s="7"/>
      <c r="J60" s="965"/>
    </row>
    <row r="61" spans="1:10">
      <c r="A61" s="483" t="s">
        <v>306</v>
      </c>
      <c r="B61" s="484" t="s">
        <v>109</v>
      </c>
      <c r="C61" s="485">
        <v>2006</v>
      </c>
      <c r="D61" s="532" t="s">
        <v>105</v>
      </c>
      <c r="E61" s="271">
        <v>15</v>
      </c>
      <c r="F61" s="189">
        <f t="shared" si="1"/>
        <v>45</v>
      </c>
      <c r="G61" s="133"/>
      <c r="H61" s="6"/>
      <c r="I61" s="7"/>
    </row>
    <row r="62" spans="1:10">
      <c r="A62" s="502" t="s">
        <v>127</v>
      </c>
      <c r="B62" s="513" t="s">
        <v>128</v>
      </c>
      <c r="C62" s="514">
        <v>2005</v>
      </c>
      <c r="D62" s="553" t="s">
        <v>129</v>
      </c>
      <c r="E62" s="398">
        <v>15</v>
      </c>
      <c r="F62" s="189">
        <f t="shared" si="1"/>
        <v>45</v>
      </c>
      <c r="G62" s="133"/>
      <c r="H62" s="6"/>
      <c r="I62" s="7"/>
    </row>
    <row r="63" spans="1:10">
      <c r="A63" s="568" t="s">
        <v>294</v>
      </c>
      <c r="B63" s="486" t="s">
        <v>295</v>
      </c>
      <c r="C63" s="487">
        <v>2007</v>
      </c>
      <c r="D63" s="637" t="s">
        <v>71</v>
      </c>
      <c r="E63" s="271">
        <v>14</v>
      </c>
      <c r="F63" s="189">
        <f t="shared" si="1"/>
        <v>42</v>
      </c>
      <c r="G63" s="134"/>
      <c r="H63" s="6"/>
      <c r="I63" s="7"/>
    </row>
    <row r="64" spans="1:10">
      <c r="A64" s="483" t="s">
        <v>96</v>
      </c>
      <c r="B64" s="484" t="s">
        <v>44</v>
      </c>
      <c r="C64" s="485">
        <v>2005</v>
      </c>
      <c r="D64" s="532" t="s">
        <v>91</v>
      </c>
      <c r="E64" s="398">
        <v>12</v>
      </c>
      <c r="F64" s="189">
        <f t="shared" si="1"/>
        <v>36</v>
      </c>
      <c r="G64" s="133"/>
      <c r="H64" s="6"/>
      <c r="I64" s="7"/>
    </row>
    <row r="65" spans="1:9" ht="15" thickBot="1">
      <c r="A65" s="526"/>
      <c r="B65" s="527"/>
      <c r="C65" s="528"/>
      <c r="D65" s="648"/>
      <c r="E65" s="278"/>
      <c r="F65" s="195">
        <f t="shared" ref="F65" si="2">E65*3</f>
        <v>0</v>
      </c>
      <c r="G65" s="202"/>
      <c r="H65" s="6"/>
      <c r="I65" s="7"/>
    </row>
    <row r="66" spans="1:9">
      <c r="A66" s="184"/>
      <c r="B66" s="193"/>
      <c r="C66" s="194"/>
      <c r="D66" s="6"/>
      <c r="E66" s="193"/>
      <c r="F66" s="6"/>
      <c r="G66" s="6"/>
      <c r="H66" s="6"/>
      <c r="I66" s="7"/>
    </row>
    <row r="67" spans="1:9">
      <c r="A67" s="182"/>
      <c r="B67" s="5"/>
      <c r="C67" s="576"/>
      <c r="D67" s="6"/>
      <c r="E67" s="6"/>
      <c r="F67" s="6"/>
      <c r="G67" s="6"/>
      <c r="H67" s="6"/>
      <c r="I67" s="7"/>
    </row>
    <row r="68" spans="1:9">
      <c r="A68" s="182"/>
      <c r="B68" s="6"/>
      <c r="C68" s="576"/>
      <c r="D68" s="6"/>
      <c r="E68" s="6"/>
      <c r="F68" s="6"/>
      <c r="G68" s="6"/>
      <c r="H68" s="6"/>
      <c r="I68" s="7"/>
    </row>
  </sheetData>
  <sortState ref="A6:F64">
    <sortCondition descending="1" ref="F6:F64"/>
  </sortState>
  <mergeCells count="3">
    <mergeCell ref="A1:G1"/>
    <mergeCell ref="E2:G2"/>
    <mergeCell ref="A3:G3"/>
  </mergeCells>
  <phoneticPr fontId="0" type="noConversion"/>
  <pageMargins left="0.9055118110236221" right="0.70866141732283472" top="0.39370078740157483" bottom="0.19685039370078741" header="0.31496062992125984" footer="0.31496062992125984"/>
  <pageSetup paperSize="9" scale="7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K68"/>
  <sheetViews>
    <sheetView topLeftCell="A37" zoomScale="140" zoomScaleNormal="140" workbookViewId="0">
      <selection activeCell="A52" sqref="A52:F52"/>
    </sheetView>
  </sheetViews>
  <sheetFormatPr defaultRowHeight="14.4"/>
  <cols>
    <col min="1" max="1" width="14.88671875" customWidth="1"/>
    <col min="2" max="2" width="15" customWidth="1"/>
    <col min="3" max="3" width="9.6640625" style="1" customWidth="1"/>
    <col min="4" max="4" width="36.109375" customWidth="1"/>
    <col min="5" max="7" width="9.6640625" customWidth="1"/>
  </cols>
  <sheetData>
    <row r="1" spans="1:9" ht="20.25" customHeight="1">
      <c r="A1" s="1061" t="s">
        <v>20</v>
      </c>
      <c r="B1" s="1061"/>
      <c r="C1" s="1061"/>
      <c r="D1" s="1061"/>
      <c r="E1" s="1061"/>
      <c r="F1" s="1061"/>
      <c r="G1" s="1061"/>
      <c r="H1" s="6"/>
      <c r="I1" s="7"/>
    </row>
    <row r="2" spans="1:9" ht="13.5" customHeight="1">
      <c r="A2" s="12" t="s">
        <v>1</v>
      </c>
      <c r="C2" s="575"/>
      <c r="D2" s="10"/>
      <c r="E2" s="1062" t="s">
        <v>2</v>
      </c>
      <c r="F2" s="1063"/>
      <c r="G2" s="1063"/>
      <c r="H2" s="10"/>
      <c r="I2" s="11"/>
    </row>
    <row r="3" spans="1:9">
      <c r="A3" s="1066" t="s">
        <v>22</v>
      </c>
      <c r="B3" s="1066"/>
      <c r="C3" s="1066"/>
      <c r="D3" s="1066"/>
      <c r="E3" s="1066"/>
      <c r="F3" s="1066"/>
      <c r="G3" s="1066"/>
      <c r="H3" s="6"/>
      <c r="I3" s="7"/>
    </row>
    <row r="4" spans="1:9" ht="15" thickBot="1">
      <c r="A4" s="3"/>
      <c r="B4" s="8"/>
      <c r="C4" s="8"/>
      <c r="D4" s="8"/>
      <c r="E4" s="6"/>
      <c r="F4" s="6"/>
      <c r="G4" s="6"/>
      <c r="H4" s="6"/>
      <c r="I4" s="7"/>
    </row>
    <row r="5" spans="1:9" ht="27.6" thickTop="1" thickBot="1">
      <c r="A5" s="22" t="s">
        <v>4</v>
      </c>
      <c r="B5" s="15" t="s">
        <v>5</v>
      </c>
      <c r="C5" s="123" t="s">
        <v>6</v>
      </c>
      <c r="D5" s="24" t="s">
        <v>7</v>
      </c>
      <c r="E5" s="22" t="s">
        <v>8</v>
      </c>
      <c r="F5" s="23" t="s">
        <v>9</v>
      </c>
      <c r="G5" s="24" t="s">
        <v>10</v>
      </c>
      <c r="H5" s="125" t="s">
        <v>23</v>
      </c>
      <c r="I5" s="4"/>
    </row>
    <row r="6" spans="1:9">
      <c r="A6" s="483" t="s">
        <v>69</v>
      </c>
      <c r="B6" s="505" t="s">
        <v>70</v>
      </c>
      <c r="C6" s="504">
        <v>2005</v>
      </c>
      <c r="D6" s="639" t="s">
        <v>71</v>
      </c>
      <c r="E6" s="399">
        <v>51</v>
      </c>
      <c r="F6" s="30">
        <f t="shared" ref="F6:F37" si="0">E6*1.5</f>
        <v>76.5</v>
      </c>
      <c r="G6" s="137" t="s">
        <v>148</v>
      </c>
      <c r="H6" s="6"/>
      <c r="I6" s="7"/>
    </row>
    <row r="7" spans="1:9">
      <c r="A7" s="1122" t="s">
        <v>74</v>
      </c>
      <c r="B7" s="1135" t="s">
        <v>75</v>
      </c>
      <c r="C7" s="1136">
        <v>2006</v>
      </c>
      <c r="D7" s="1147" t="s">
        <v>76</v>
      </c>
      <c r="E7" s="1148">
        <v>50</v>
      </c>
      <c r="F7" s="1149">
        <f t="shared" si="0"/>
        <v>75</v>
      </c>
      <c r="G7" s="135" t="s">
        <v>149</v>
      </c>
      <c r="H7" s="6"/>
      <c r="I7" s="7"/>
    </row>
    <row r="8" spans="1:9">
      <c r="A8" s="480" t="s">
        <v>43</v>
      </c>
      <c r="B8" s="481" t="s">
        <v>44</v>
      </c>
      <c r="C8" s="482">
        <v>2004</v>
      </c>
      <c r="D8" s="721" t="s">
        <v>42</v>
      </c>
      <c r="E8" s="400">
        <v>42</v>
      </c>
      <c r="F8" s="30">
        <f t="shared" si="0"/>
        <v>63</v>
      </c>
      <c r="G8" s="133" t="s">
        <v>150</v>
      </c>
      <c r="H8" s="6">
        <v>4</v>
      </c>
      <c r="I8" s="7"/>
    </row>
    <row r="9" spans="1:9">
      <c r="A9" s="480" t="s">
        <v>45</v>
      </c>
      <c r="B9" s="486" t="s">
        <v>46</v>
      </c>
      <c r="C9" s="482">
        <v>2007</v>
      </c>
      <c r="D9" s="492" t="s">
        <v>42</v>
      </c>
      <c r="E9" s="400">
        <v>42</v>
      </c>
      <c r="F9" s="30">
        <f t="shared" si="0"/>
        <v>63</v>
      </c>
      <c r="G9" s="138"/>
      <c r="H9" s="6">
        <v>14</v>
      </c>
      <c r="I9" s="7"/>
    </row>
    <row r="10" spans="1:9">
      <c r="A10" s="495" t="s">
        <v>58</v>
      </c>
      <c r="B10" s="490" t="s">
        <v>59</v>
      </c>
      <c r="C10" s="491">
        <v>2006</v>
      </c>
      <c r="D10" s="553" t="s">
        <v>57</v>
      </c>
      <c r="E10" s="748">
        <v>41</v>
      </c>
      <c r="F10" s="30">
        <f t="shared" si="0"/>
        <v>61.5</v>
      </c>
      <c r="G10" s="135"/>
      <c r="H10" s="6"/>
      <c r="I10" s="7"/>
    </row>
    <row r="11" spans="1:9">
      <c r="A11" s="515" t="s">
        <v>66</v>
      </c>
      <c r="B11" s="566" t="s">
        <v>88</v>
      </c>
      <c r="C11" s="531">
        <v>2006</v>
      </c>
      <c r="D11" s="492" t="s">
        <v>84</v>
      </c>
      <c r="E11" s="405">
        <v>40</v>
      </c>
      <c r="F11" s="30">
        <f t="shared" si="0"/>
        <v>60</v>
      </c>
      <c r="G11" s="133"/>
      <c r="H11" s="6"/>
      <c r="I11" s="7"/>
    </row>
    <row r="12" spans="1:9">
      <c r="A12" s="480" t="s">
        <v>40</v>
      </c>
      <c r="B12" s="486" t="s">
        <v>41</v>
      </c>
      <c r="C12" s="487">
        <v>2004</v>
      </c>
      <c r="D12" s="492" t="s">
        <v>42</v>
      </c>
      <c r="E12" s="400">
        <v>38</v>
      </c>
      <c r="F12" s="30">
        <f t="shared" si="0"/>
        <v>57</v>
      </c>
      <c r="G12" s="138"/>
      <c r="H12" s="6"/>
      <c r="I12" s="7"/>
    </row>
    <row r="13" spans="1:9">
      <c r="A13" s="483" t="s">
        <v>115</v>
      </c>
      <c r="B13" s="484" t="s">
        <v>44</v>
      </c>
      <c r="C13" s="485">
        <v>2004</v>
      </c>
      <c r="D13" s="532" t="s">
        <v>116</v>
      </c>
      <c r="E13" s="410">
        <v>38</v>
      </c>
      <c r="F13" s="30">
        <f t="shared" si="0"/>
        <v>57</v>
      </c>
      <c r="G13" s="135"/>
      <c r="H13" s="6"/>
      <c r="I13" s="7"/>
    </row>
    <row r="14" spans="1:9">
      <c r="A14" s="502" t="s">
        <v>112</v>
      </c>
      <c r="B14" s="509" t="s">
        <v>60</v>
      </c>
      <c r="C14" s="510">
        <v>2005</v>
      </c>
      <c r="D14" s="553" t="s">
        <v>111</v>
      </c>
      <c r="E14" s="407">
        <v>37</v>
      </c>
      <c r="F14" s="30">
        <f t="shared" si="0"/>
        <v>55.5</v>
      </c>
      <c r="G14" s="135"/>
      <c r="H14" s="6"/>
      <c r="I14" s="7"/>
    </row>
    <row r="15" spans="1:9">
      <c r="A15" s="502" t="s">
        <v>82</v>
      </c>
      <c r="B15" s="509" t="s">
        <v>83</v>
      </c>
      <c r="C15" s="510">
        <v>2006</v>
      </c>
      <c r="D15" s="499" t="s">
        <v>84</v>
      </c>
      <c r="E15" s="271">
        <v>36</v>
      </c>
      <c r="F15" s="30">
        <f t="shared" si="0"/>
        <v>54</v>
      </c>
      <c r="G15" s="133"/>
      <c r="H15" s="6"/>
      <c r="I15" s="7"/>
    </row>
    <row r="16" spans="1:9">
      <c r="A16" s="483" t="s">
        <v>125</v>
      </c>
      <c r="B16" s="484" t="s">
        <v>60</v>
      </c>
      <c r="C16" s="510">
        <v>2005</v>
      </c>
      <c r="D16" s="553" t="s">
        <v>122</v>
      </c>
      <c r="E16" s="410">
        <v>36</v>
      </c>
      <c r="F16" s="30">
        <f t="shared" si="0"/>
        <v>54</v>
      </c>
      <c r="G16" s="135"/>
      <c r="H16" s="6"/>
      <c r="I16" s="7"/>
    </row>
    <row r="17" spans="1:9">
      <c r="A17" s="480" t="s">
        <v>47</v>
      </c>
      <c r="B17" s="486" t="s">
        <v>48</v>
      </c>
      <c r="C17" s="487">
        <v>2004</v>
      </c>
      <c r="D17" s="492" t="s">
        <v>42</v>
      </c>
      <c r="E17" s="400">
        <v>35</v>
      </c>
      <c r="F17" s="30">
        <f t="shared" si="0"/>
        <v>52.5</v>
      </c>
      <c r="G17" s="135"/>
      <c r="H17" s="6"/>
      <c r="I17" s="7"/>
    </row>
    <row r="18" spans="1:9">
      <c r="A18" s="1139" t="s">
        <v>79</v>
      </c>
      <c r="B18" s="1140" t="s">
        <v>80</v>
      </c>
      <c r="C18" s="1141">
        <v>2007</v>
      </c>
      <c r="D18" s="1125" t="s">
        <v>76</v>
      </c>
      <c r="E18" s="1150">
        <v>34</v>
      </c>
      <c r="F18" s="1149">
        <f t="shared" si="0"/>
        <v>51</v>
      </c>
      <c r="G18" s="133"/>
      <c r="H18" s="6"/>
      <c r="I18" s="7"/>
    </row>
    <row r="19" spans="1:9">
      <c r="A19" s="483" t="s">
        <v>106</v>
      </c>
      <c r="B19" s="484" t="s">
        <v>50</v>
      </c>
      <c r="C19" s="485">
        <v>2007</v>
      </c>
      <c r="D19" s="534" t="s">
        <v>105</v>
      </c>
      <c r="E19" s="410">
        <v>33</v>
      </c>
      <c r="F19" s="30">
        <f t="shared" si="0"/>
        <v>49.5</v>
      </c>
      <c r="G19" s="135"/>
      <c r="H19" s="6"/>
      <c r="I19" s="7"/>
    </row>
    <row r="20" spans="1:9">
      <c r="A20" s="483" t="s">
        <v>123</v>
      </c>
      <c r="B20" s="484" t="s">
        <v>124</v>
      </c>
      <c r="C20" s="485">
        <v>2004</v>
      </c>
      <c r="D20" s="532" t="s">
        <v>122</v>
      </c>
      <c r="E20" s="410">
        <v>33</v>
      </c>
      <c r="F20" s="30">
        <f t="shared" si="0"/>
        <v>49.5</v>
      </c>
      <c r="G20" s="133"/>
      <c r="H20" s="6"/>
      <c r="I20" s="7"/>
    </row>
    <row r="21" spans="1:9">
      <c r="A21" s="496" t="s">
        <v>301</v>
      </c>
      <c r="B21" s="497" t="s">
        <v>44</v>
      </c>
      <c r="C21" s="535">
        <v>2007</v>
      </c>
      <c r="D21" s="532" t="s">
        <v>57</v>
      </c>
      <c r="E21" s="271">
        <v>32</v>
      </c>
      <c r="F21" s="30">
        <f t="shared" si="0"/>
        <v>48</v>
      </c>
      <c r="G21" s="138"/>
      <c r="H21" s="6"/>
      <c r="I21" s="7"/>
    </row>
    <row r="22" spans="1:9">
      <c r="A22" s="568" t="s">
        <v>72</v>
      </c>
      <c r="B22" s="569" t="s">
        <v>53</v>
      </c>
      <c r="C22" s="570">
        <v>2005</v>
      </c>
      <c r="D22" s="638" t="s">
        <v>71</v>
      </c>
      <c r="E22" s="748">
        <v>32</v>
      </c>
      <c r="F22" s="30">
        <f t="shared" si="0"/>
        <v>48</v>
      </c>
      <c r="G22" s="135"/>
      <c r="H22" s="6"/>
      <c r="I22" s="7"/>
    </row>
    <row r="23" spans="1:9">
      <c r="A23" s="1122" t="s">
        <v>77</v>
      </c>
      <c r="B23" s="1123" t="s">
        <v>78</v>
      </c>
      <c r="C23" s="1124">
        <v>2005</v>
      </c>
      <c r="D23" s="1125" t="s">
        <v>76</v>
      </c>
      <c r="E23" s="1148">
        <v>32</v>
      </c>
      <c r="F23" s="1149">
        <f t="shared" si="0"/>
        <v>48</v>
      </c>
      <c r="G23" s="133"/>
      <c r="H23" s="6"/>
      <c r="I23" s="7"/>
    </row>
    <row r="24" spans="1:9">
      <c r="A24" s="483" t="s">
        <v>121</v>
      </c>
      <c r="B24" s="484" t="s">
        <v>62</v>
      </c>
      <c r="C24" s="485">
        <v>2005</v>
      </c>
      <c r="D24" s="553" t="s">
        <v>122</v>
      </c>
      <c r="E24" s="410">
        <v>32</v>
      </c>
      <c r="F24" s="30">
        <f t="shared" si="0"/>
        <v>48</v>
      </c>
      <c r="G24" s="138"/>
      <c r="H24" s="6"/>
      <c r="I24" s="7"/>
    </row>
    <row r="25" spans="1:9">
      <c r="A25" s="483" t="s">
        <v>127</v>
      </c>
      <c r="B25" s="484" t="s">
        <v>128</v>
      </c>
      <c r="C25" s="485">
        <v>2005</v>
      </c>
      <c r="D25" s="532" t="s">
        <v>129</v>
      </c>
      <c r="E25" s="410">
        <v>32</v>
      </c>
      <c r="F25" s="30">
        <f t="shared" si="0"/>
        <v>48</v>
      </c>
      <c r="G25" s="135"/>
      <c r="H25" s="6"/>
      <c r="I25" s="7"/>
    </row>
    <row r="26" spans="1:9">
      <c r="A26" s="502" t="s">
        <v>131</v>
      </c>
      <c r="B26" s="509" t="s">
        <v>124</v>
      </c>
      <c r="C26" s="510">
        <v>2007</v>
      </c>
      <c r="D26" s="534" t="s">
        <v>129</v>
      </c>
      <c r="E26" s="414">
        <v>32</v>
      </c>
      <c r="F26" s="30">
        <f t="shared" si="0"/>
        <v>48</v>
      </c>
      <c r="G26" s="135"/>
      <c r="H26" s="6"/>
      <c r="I26" s="7"/>
    </row>
    <row r="27" spans="1:9">
      <c r="A27" s="483" t="s">
        <v>297</v>
      </c>
      <c r="B27" s="484" t="s">
        <v>298</v>
      </c>
      <c r="C27" s="485">
        <v>2005</v>
      </c>
      <c r="D27" s="532" t="s">
        <v>129</v>
      </c>
      <c r="E27" s="410">
        <v>32</v>
      </c>
      <c r="F27" s="30">
        <f t="shared" si="0"/>
        <v>48</v>
      </c>
      <c r="G27" s="133"/>
      <c r="H27" s="6"/>
      <c r="I27" s="7"/>
    </row>
    <row r="28" spans="1:9">
      <c r="A28" s="483" t="s">
        <v>117</v>
      </c>
      <c r="B28" s="484" t="s">
        <v>60</v>
      </c>
      <c r="C28" s="485">
        <v>2006</v>
      </c>
      <c r="D28" s="534" t="s">
        <v>116</v>
      </c>
      <c r="E28" s="410">
        <v>31</v>
      </c>
      <c r="F28" s="30">
        <f t="shared" si="0"/>
        <v>46.5</v>
      </c>
      <c r="G28" s="135"/>
      <c r="H28" s="6"/>
      <c r="I28" s="7"/>
    </row>
    <row r="29" spans="1:9">
      <c r="A29" s="483" t="s">
        <v>104</v>
      </c>
      <c r="B29" s="484" t="s">
        <v>55</v>
      </c>
      <c r="C29" s="485">
        <v>2006</v>
      </c>
      <c r="D29" s="532" t="s">
        <v>105</v>
      </c>
      <c r="E29" s="410">
        <v>30</v>
      </c>
      <c r="F29" s="30">
        <f t="shared" si="0"/>
        <v>45</v>
      </c>
      <c r="G29" s="133"/>
      <c r="H29" s="6"/>
      <c r="I29" s="7"/>
    </row>
    <row r="30" spans="1:9">
      <c r="A30" s="502" t="s">
        <v>110</v>
      </c>
      <c r="B30" s="509" t="s">
        <v>67</v>
      </c>
      <c r="C30" s="510">
        <v>2005</v>
      </c>
      <c r="D30" s="534" t="s">
        <v>111</v>
      </c>
      <c r="E30" s="407">
        <v>30</v>
      </c>
      <c r="F30" s="30">
        <f t="shared" si="0"/>
        <v>45</v>
      </c>
      <c r="G30" s="138"/>
      <c r="H30" s="6"/>
      <c r="I30" s="7"/>
    </row>
    <row r="31" spans="1:9">
      <c r="A31" s="483" t="s">
        <v>114</v>
      </c>
      <c r="B31" s="484" t="s">
        <v>59</v>
      </c>
      <c r="C31" s="485">
        <v>2005</v>
      </c>
      <c r="D31" s="532" t="s">
        <v>111</v>
      </c>
      <c r="E31" s="405">
        <v>30</v>
      </c>
      <c r="F31" s="30">
        <f t="shared" si="0"/>
        <v>45</v>
      </c>
      <c r="G31" s="135"/>
      <c r="H31" s="6"/>
      <c r="I31" s="7"/>
    </row>
    <row r="32" spans="1:9">
      <c r="A32" s="483" t="s">
        <v>130</v>
      </c>
      <c r="B32" s="484" t="s">
        <v>90</v>
      </c>
      <c r="C32" s="485">
        <v>2006</v>
      </c>
      <c r="D32" s="532" t="s">
        <v>129</v>
      </c>
      <c r="E32" s="410">
        <v>30</v>
      </c>
      <c r="F32" s="30">
        <f t="shared" si="0"/>
        <v>45</v>
      </c>
      <c r="G32" s="133"/>
      <c r="H32" s="6"/>
      <c r="I32" s="7"/>
    </row>
    <row r="33" spans="1:9">
      <c r="A33" s="480" t="s">
        <v>61</v>
      </c>
      <c r="B33" s="500" t="s">
        <v>62</v>
      </c>
      <c r="C33" s="501">
        <v>2006</v>
      </c>
      <c r="D33" s="532" t="s">
        <v>57</v>
      </c>
      <c r="E33" s="400">
        <v>29</v>
      </c>
      <c r="F33" s="30">
        <f t="shared" si="0"/>
        <v>43.5</v>
      </c>
      <c r="G33" s="138"/>
      <c r="H33" s="6"/>
      <c r="I33" s="7"/>
    </row>
    <row r="34" spans="1:9">
      <c r="A34" s="568" t="s">
        <v>86</v>
      </c>
      <c r="B34" s="660" t="s">
        <v>87</v>
      </c>
      <c r="C34" s="661">
        <v>2004</v>
      </c>
      <c r="D34" s="499" t="s">
        <v>84</v>
      </c>
      <c r="E34" s="748">
        <v>29</v>
      </c>
      <c r="F34" s="30">
        <f t="shared" si="0"/>
        <v>43.5</v>
      </c>
      <c r="G34" s="135"/>
      <c r="H34" s="6"/>
      <c r="I34" s="7"/>
    </row>
    <row r="35" spans="1:9">
      <c r="A35" s="483" t="s">
        <v>63</v>
      </c>
      <c r="B35" s="505" t="s">
        <v>64</v>
      </c>
      <c r="C35" s="506">
        <v>2006</v>
      </c>
      <c r="D35" s="553" t="s">
        <v>65</v>
      </c>
      <c r="E35" s="271">
        <v>28</v>
      </c>
      <c r="F35" s="30">
        <f t="shared" si="0"/>
        <v>42</v>
      </c>
      <c r="G35" s="133"/>
      <c r="H35" s="6"/>
      <c r="I35" s="7"/>
    </row>
    <row r="36" spans="1:9">
      <c r="A36" s="483" t="s">
        <v>54</v>
      </c>
      <c r="B36" s="505" t="s">
        <v>55</v>
      </c>
      <c r="C36" s="506">
        <v>2006</v>
      </c>
      <c r="D36" s="499" t="s">
        <v>51</v>
      </c>
      <c r="E36" s="400">
        <v>27</v>
      </c>
      <c r="F36" s="30">
        <f t="shared" si="0"/>
        <v>40.5</v>
      </c>
      <c r="G36" s="138"/>
      <c r="H36" s="6"/>
      <c r="I36" s="7"/>
    </row>
    <row r="37" spans="1:9">
      <c r="A37" s="89" t="s">
        <v>289</v>
      </c>
      <c r="B37" s="966" t="s">
        <v>290</v>
      </c>
      <c r="C37" s="67">
        <v>2008</v>
      </c>
      <c r="D37" s="176" t="s">
        <v>133</v>
      </c>
      <c r="E37" s="400">
        <v>27</v>
      </c>
      <c r="F37" s="30">
        <f t="shared" si="0"/>
        <v>40.5</v>
      </c>
      <c r="G37" s="135"/>
      <c r="H37" s="6"/>
      <c r="I37" s="7"/>
    </row>
    <row r="38" spans="1:9">
      <c r="A38" s="502" t="s">
        <v>85</v>
      </c>
      <c r="B38" s="509" t="s">
        <v>46</v>
      </c>
      <c r="C38" s="510">
        <v>2005</v>
      </c>
      <c r="D38" s="499" t="s">
        <v>84</v>
      </c>
      <c r="E38" s="748">
        <v>27</v>
      </c>
      <c r="F38" s="30">
        <f t="shared" ref="F38:F65" si="1">E38*1.5</f>
        <v>40.5</v>
      </c>
      <c r="G38" s="135"/>
      <c r="H38" s="6"/>
      <c r="I38" s="7"/>
    </row>
    <row r="39" spans="1:9">
      <c r="A39" s="483" t="s">
        <v>99</v>
      </c>
      <c r="B39" s="484" t="s">
        <v>100</v>
      </c>
      <c r="C39" s="485">
        <v>2005</v>
      </c>
      <c r="D39" s="532" t="s">
        <v>98</v>
      </c>
      <c r="E39" s="414">
        <v>27</v>
      </c>
      <c r="F39" s="30">
        <f t="shared" si="1"/>
        <v>40.5</v>
      </c>
      <c r="G39" s="133"/>
      <c r="H39" s="6"/>
      <c r="I39" s="7"/>
    </row>
    <row r="40" spans="1:9">
      <c r="A40" s="483" t="s">
        <v>49</v>
      </c>
      <c r="B40" s="484" t="s">
        <v>50</v>
      </c>
      <c r="C40" s="485">
        <v>2006</v>
      </c>
      <c r="D40" s="637" t="s">
        <v>51</v>
      </c>
      <c r="E40" s="400">
        <v>26</v>
      </c>
      <c r="F40" s="30">
        <f t="shared" si="1"/>
        <v>39</v>
      </c>
      <c r="G40" s="135"/>
      <c r="H40" s="6"/>
      <c r="I40" s="7"/>
    </row>
    <row r="41" spans="1:9">
      <c r="A41" s="483" t="s">
        <v>92</v>
      </c>
      <c r="B41" s="484" t="s">
        <v>93</v>
      </c>
      <c r="C41" s="485">
        <v>2006</v>
      </c>
      <c r="D41" s="532" t="s">
        <v>91</v>
      </c>
      <c r="E41" s="405">
        <v>26</v>
      </c>
      <c r="F41" s="30">
        <f t="shared" si="1"/>
        <v>39</v>
      </c>
      <c r="G41" s="133"/>
      <c r="H41" s="6"/>
      <c r="I41" s="7"/>
    </row>
    <row r="42" spans="1:9">
      <c r="A42" s="502" t="s">
        <v>52</v>
      </c>
      <c r="B42" s="509" t="s">
        <v>53</v>
      </c>
      <c r="C42" s="510">
        <v>2005</v>
      </c>
      <c r="D42" s="534" t="s">
        <v>51</v>
      </c>
      <c r="E42" s="748">
        <v>25</v>
      </c>
      <c r="F42" s="30">
        <f t="shared" si="1"/>
        <v>37.5</v>
      </c>
      <c r="G42" s="138"/>
      <c r="H42" s="6"/>
      <c r="I42" s="7"/>
    </row>
    <row r="43" spans="1:9">
      <c r="A43" s="496" t="s">
        <v>300</v>
      </c>
      <c r="B43" s="497" t="s">
        <v>41</v>
      </c>
      <c r="C43" s="535">
        <v>2006</v>
      </c>
      <c r="D43" s="608" t="s">
        <v>57</v>
      </c>
      <c r="E43" s="271">
        <v>25</v>
      </c>
      <c r="F43" s="30">
        <f t="shared" si="1"/>
        <v>37.5</v>
      </c>
      <c r="G43" s="135"/>
      <c r="H43" s="6"/>
      <c r="I43" s="7"/>
    </row>
    <row r="44" spans="1:9">
      <c r="A44" s="483" t="s">
        <v>68</v>
      </c>
      <c r="B44" s="484" t="s">
        <v>41</v>
      </c>
      <c r="C44" s="485">
        <v>2005</v>
      </c>
      <c r="D44" s="608" t="s">
        <v>65</v>
      </c>
      <c r="E44" s="271">
        <v>24</v>
      </c>
      <c r="F44" s="30">
        <f t="shared" si="1"/>
        <v>36</v>
      </c>
      <c r="G44" s="135"/>
      <c r="H44" s="6"/>
      <c r="I44" s="7"/>
    </row>
    <row r="45" spans="1:9">
      <c r="A45" s="483" t="s">
        <v>73</v>
      </c>
      <c r="B45" s="484" t="s">
        <v>67</v>
      </c>
      <c r="C45" s="485">
        <v>2008</v>
      </c>
      <c r="D45" s="637" t="s">
        <v>71</v>
      </c>
      <c r="E45" s="405">
        <v>24</v>
      </c>
      <c r="F45" s="30">
        <f t="shared" si="1"/>
        <v>36</v>
      </c>
      <c r="G45" s="133"/>
      <c r="H45" s="6"/>
      <c r="I45" s="7"/>
    </row>
    <row r="46" spans="1:9">
      <c r="A46" s="502" t="s">
        <v>89</v>
      </c>
      <c r="B46" s="509" t="s">
        <v>90</v>
      </c>
      <c r="C46" s="510">
        <v>2005</v>
      </c>
      <c r="D46" s="553" t="s">
        <v>91</v>
      </c>
      <c r="E46" s="407">
        <v>24</v>
      </c>
      <c r="F46" s="30">
        <f t="shared" si="1"/>
        <v>36</v>
      </c>
      <c r="G46" s="135"/>
      <c r="H46" s="6"/>
      <c r="I46" s="7"/>
    </row>
    <row r="47" spans="1:9">
      <c r="A47" s="483" t="s">
        <v>97</v>
      </c>
      <c r="B47" s="484" t="s">
        <v>62</v>
      </c>
      <c r="C47" s="485">
        <v>2005</v>
      </c>
      <c r="D47" s="553" t="s">
        <v>98</v>
      </c>
      <c r="E47" s="410">
        <v>24</v>
      </c>
      <c r="F47" s="30">
        <f t="shared" si="1"/>
        <v>36</v>
      </c>
      <c r="G47" s="135"/>
      <c r="H47" s="6"/>
      <c r="I47" s="7"/>
    </row>
    <row r="48" spans="1:9">
      <c r="A48" s="483" t="s">
        <v>101</v>
      </c>
      <c r="B48" s="484" t="s">
        <v>80</v>
      </c>
      <c r="C48" s="485">
        <v>2004</v>
      </c>
      <c r="D48" s="553" t="s">
        <v>98</v>
      </c>
      <c r="E48" s="410">
        <v>24</v>
      </c>
      <c r="F48" s="30">
        <f t="shared" si="1"/>
        <v>36</v>
      </c>
      <c r="G48" s="133"/>
      <c r="H48" s="6"/>
      <c r="I48" s="7"/>
    </row>
    <row r="49" spans="1:11">
      <c r="A49" s="483" t="s">
        <v>107</v>
      </c>
      <c r="B49" s="484" t="s">
        <v>108</v>
      </c>
      <c r="C49" s="485">
        <v>2007</v>
      </c>
      <c r="D49" s="532" t="s">
        <v>105</v>
      </c>
      <c r="E49" s="410">
        <v>24</v>
      </c>
      <c r="F49" s="30">
        <f t="shared" si="1"/>
        <v>36</v>
      </c>
      <c r="G49" s="135"/>
      <c r="H49" s="6"/>
      <c r="I49" s="7"/>
    </row>
    <row r="50" spans="1:11">
      <c r="A50" s="502" t="s">
        <v>102</v>
      </c>
      <c r="B50" s="509" t="s">
        <v>103</v>
      </c>
      <c r="C50" s="510">
        <v>2005</v>
      </c>
      <c r="D50" s="553" t="s">
        <v>98</v>
      </c>
      <c r="E50" s="414">
        <v>23</v>
      </c>
      <c r="F50" s="30">
        <f t="shared" si="1"/>
        <v>34.5</v>
      </c>
      <c r="G50" s="135"/>
      <c r="H50" s="6"/>
      <c r="I50" s="7"/>
    </row>
    <row r="51" spans="1:11">
      <c r="A51" s="483" t="s">
        <v>66</v>
      </c>
      <c r="B51" s="484" t="s">
        <v>67</v>
      </c>
      <c r="C51" s="485">
        <v>2007</v>
      </c>
      <c r="D51" s="553" t="s">
        <v>65</v>
      </c>
      <c r="E51" s="400">
        <v>22</v>
      </c>
      <c r="F51" s="30">
        <f t="shared" si="1"/>
        <v>33</v>
      </c>
      <c r="G51" s="133"/>
      <c r="H51" s="6"/>
      <c r="I51" s="7"/>
    </row>
    <row r="52" spans="1:11">
      <c r="A52" s="1122" t="s">
        <v>305</v>
      </c>
      <c r="B52" s="1123" t="s">
        <v>53</v>
      </c>
      <c r="C52" s="1124">
        <v>2006</v>
      </c>
      <c r="D52" s="1125" t="s">
        <v>76</v>
      </c>
      <c r="E52" s="1148">
        <v>22</v>
      </c>
      <c r="F52" s="1149">
        <f t="shared" si="1"/>
        <v>33</v>
      </c>
      <c r="G52" s="135"/>
      <c r="H52" s="6"/>
      <c r="I52" s="7"/>
    </row>
    <row r="53" spans="1:11">
      <c r="A53" s="483" t="s">
        <v>113</v>
      </c>
      <c r="B53" s="484" t="s">
        <v>80</v>
      </c>
      <c r="C53" s="485">
        <v>2007</v>
      </c>
      <c r="D53" s="532" t="s">
        <v>111</v>
      </c>
      <c r="E53" s="405">
        <v>20</v>
      </c>
      <c r="F53" s="30">
        <f t="shared" si="1"/>
        <v>30</v>
      </c>
      <c r="G53" s="135"/>
      <c r="H53" s="6"/>
      <c r="I53" s="7"/>
    </row>
    <row r="54" spans="1:11">
      <c r="A54" s="502" t="s">
        <v>126</v>
      </c>
      <c r="B54" s="509" t="s">
        <v>88</v>
      </c>
      <c r="C54" s="510">
        <v>2004</v>
      </c>
      <c r="D54" s="553" t="s">
        <v>122</v>
      </c>
      <c r="E54" s="414">
        <v>20</v>
      </c>
      <c r="F54" s="30">
        <f t="shared" si="1"/>
        <v>30</v>
      </c>
      <c r="G54" s="133"/>
      <c r="H54" s="6"/>
      <c r="I54" s="7"/>
    </row>
    <row r="55" spans="1:11">
      <c r="A55" s="89" t="s">
        <v>132</v>
      </c>
      <c r="B55" s="88" t="s">
        <v>62</v>
      </c>
      <c r="C55" s="67">
        <v>2005</v>
      </c>
      <c r="D55" s="889" t="s">
        <v>133</v>
      </c>
      <c r="E55" s="271">
        <v>19</v>
      </c>
      <c r="F55" s="30">
        <f t="shared" si="1"/>
        <v>28.5</v>
      </c>
      <c r="G55" s="135"/>
      <c r="H55" s="6"/>
      <c r="I55" s="7"/>
      <c r="K55" s="965"/>
    </row>
    <row r="56" spans="1:11">
      <c r="A56" s="483" t="s">
        <v>118</v>
      </c>
      <c r="B56" s="484" t="s">
        <v>60</v>
      </c>
      <c r="C56" s="485">
        <v>2006</v>
      </c>
      <c r="D56" s="532" t="s">
        <v>116</v>
      </c>
      <c r="E56" s="410">
        <v>18</v>
      </c>
      <c r="F56" s="30">
        <f t="shared" si="1"/>
        <v>27</v>
      </c>
      <c r="G56" s="135"/>
      <c r="H56" s="6"/>
      <c r="I56" s="7"/>
    </row>
    <row r="57" spans="1:11">
      <c r="A57" s="483" t="s">
        <v>94</v>
      </c>
      <c r="B57" s="484" t="s">
        <v>95</v>
      </c>
      <c r="C57" s="485">
        <v>2006</v>
      </c>
      <c r="D57" s="532" t="s">
        <v>91</v>
      </c>
      <c r="E57" s="405">
        <v>17</v>
      </c>
      <c r="F57" s="30">
        <f t="shared" si="1"/>
        <v>25.5</v>
      </c>
      <c r="G57" s="133"/>
      <c r="H57" s="6"/>
      <c r="I57" s="7"/>
    </row>
    <row r="58" spans="1:11">
      <c r="A58" s="92" t="s">
        <v>134</v>
      </c>
      <c r="B58" s="967" t="s">
        <v>44</v>
      </c>
      <c r="C58" s="946">
        <v>2005</v>
      </c>
      <c r="D58" s="168" t="s">
        <v>133</v>
      </c>
      <c r="E58" s="748">
        <v>14</v>
      </c>
      <c r="F58" s="30">
        <f t="shared" si="1"/>
        <v>21</v>
      </c>
      <c r="G58" s="135"/>
      <c r="H58" s="6"/>
      <c r="I58" s="7"/>
    </row>
    <row r="59" spans="1:11">
      <c r="A59" s="89" t="s">
        <v>135</v>
      </c>
      <c r="B59" s="913" t="s">
        <v>59</v>
      </c>
      <c r="C59" s="624">
        <v>2007</v>
      </c>
      <c r="D59" s="176" t="s">
        <v>133</v>
      </c>
      <c r="E59" s="407">
        <v>13</v>
      </c>
      <c r="F59" s="30">
        <f t="shared" si="1"/>
        <v>19.5</v>
      </c>
      <c r="G59" s="133"/>
      <c r="H59" s="6"/>
      <c r="I59" s="7"/>
    </row>
    <row r="60" spans="1:11">
      <c r="A60" s="567" t="s">
        <v>56</v>
      </c>
      <c r="B60" s="516" t="s">
        <v>44</v>
      </c>
      <c r="C60" s="517">
        <v>2006</v>
      </c>
      <c r="D60" s="534" t="s">
        <v>51</v>
      </c>
      <c r="E60" s="748">
        <v>12</v>
      </c>
      <c r="F60" s="30">
        <f t="shared" si="1"/>
        <v>18</v>
      </c>
      <c r="G60" s="138"/>
      <c r="H60" s="6"/>
      <c r="I60" s="7"/>
    </row>
    <row r="61" spans="1:11">
      <c r="A61" s="483" t="s">
        <v>119</v>
      </c>
      <c r="B61" s="484" t="s">
        <v>120</v>
      </c>
      <c r="C61" s="485">
        <v>2006</v>
      </c>
      <c r="D61" s="532" t="s">
        <v>116</v>
      </c>
      <c r="E61" s="410">
        <v>11</v>
      </c>
      <c r="F61" s="30">
        <f t="shared" si="1"/>
        <v>16.5</v>
      </c>
      <c r="G61" s="135"/>
      <c r="H61" s="6"/>
      <c r="I61" s="7"/>
    </row>
    <row r="62" spans="1:11">
      <c r="A62" s="568" t="s">
        <v>294</v>
      </c>
      <c r="B62" s="945" t="s">
        <v>295</v>
      </c>
      <c r="C62" s="947">
        <v>2007</v>
      </c>
      <c r="D62" s="638" t="s">
        <v>71</v>
      </c>
      <c r="E62" s="398">
        <v>8</v>
      </c>
      <c r="F62" s="30">
        <f t="shared" si="1"/>
        <v>12</v>
      </c>
      <c r="G62" s="133"/>
      <c r="H62" s="6"/>
      <c r="I62" s="7"/>
    </row>
    <row r="63" spans="1:11">
      <c r="A63" s="502" t="s">
        <v>306</v>
      </c>
      <c r="B63" s="484" t="s">
        <v>109</v>
      </c>
      <c r="C63" s="485">
        <v>2006</v>
      </c>
      <c r="D63" s="532" t="s">
        <v>105</v>
      </c>
      <c r="E63" s="410">
        <v>8</v>
      </c>
      <c r="F63" s="30">
        <f t="shared" si="1"/>
        <v>12</v>
      </c>
      <c r="G63" s="138"/>
      <c r="H63" s="6"/>
      <c r="I63" s="7"/>
    </row>
    <row r="64" spans="1:11">
      <c r="A64" s="483" t="s">
        <v>96</v>
      </c>
      <c r="B64" s="484" t="s">
        <v>44</v>
      </c>
      <c r="C64" s="485">
        <v>2005</v>
      </c>
      <c r="D64" s="532" t="s">
        <v>91</v>
      </c>
      <c r="E64" s="407">
        <v>7</v>
      </c>
      <c r="F64" s="30">
        <f t="shared" si="1"/>
        <v>10.5</v>
      </c>
      <c r="G64" s="135"/>
      <c r="H64" s="6"/>
      <c r="I64" s="7"/>
    </row>
    <row r="65" spans="1:9" ht="15" thickBot="1">
      <c r="A65" s="526"/>
      <c r="B65" s="527"/>
      <c r="C65" s="528"/>
      <c r="D65" s="648"/>
      <c r="E65" s="278"/>
      <c r="F65" s="968">
        <f t="shared" si="1"/>
        <v>0</v>
      </c>
      <c r="G65" s="202"/>
      <c r="H65" s="6"/>
      <c r="I65" s="7"/>
    </row>
    <row r="66" spans="1:9">
      <c r="A66" s="6"/>
      <c r="B66" s="6"/>
      <c r="C66" s="576"/>
      <c r="D66" s="6"/>
      <c r="E66" s="6"/>
      <c r="F66" s="6"/>
      <c r="G66" s="6"/>
      <c r="H66" s="6"/>
      <c r="I66" s="7"/>
    </row>
    <row r="67" spans="1:9">
      <c r="A67" s="9"/>
      <c r="B67" s="5" t="s">
        <v>24</v>
      </c>
      <c r="C67" s="576"/>
      <c r="D67" s="9"/>
      <c r="E67" s="2"/>
      <c r="F67" s="2"/>
      <c r="G67" s="2"/>
      <c r="H67" s="2"/>
      <c r="I67" s="576"/>
    </row>
    <row r="68" spans="1:9">
      <c r="A68" s="6"/>
      <c r="B68" s="6"/>
      <c r="C68" s="576"/>
      <c r="D68" s="6"/>
      <c r="E68" s="6"/>
      <c r="F68" s="6"/>
      <c r="G68" s="6"/>
      <c r="H68" s="6"/>
      <c r="I68" s="7"/>
    </row>
  </sheetData>
  <sortState ref="A6:F65">
    <sortCondition descending="1" ref="F6:F65"/>
  </sortState>
  <mergeCells count="3">
    <mergeCell ref="A1:G1"/>
    <mergeCell ref="E2:G2"/>
    <mergeCell ref="A3:G3"/>
  </mergeCells>
  <phoneticPr fontId="0" type="noConversion"/>
  <pageMargins left="1.299212598425197" right="0.70866141732283472" top="0.78740157480314965" bottom="0.78740157480314965" header="0.31496062992125984" footer="0.31496062992125984"/>
  <pageSetup paperSize="9" scale="72" orientation="portrait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V91"/>
  <sheetViews>
    <sheetView topLeftCell="A25" zoomScale="120" zoomScaleNormal="120" zoomScaleSheetLayoutView="140" workbookViewId="0">
      <selection activeCell="A29" sqref="A29:S32"/>
    </sheetView>
  </sheetViews>
  <sheetFormatPr defaultColWidth="9.109375" defaultRowHeight="14.4"/>
  <cols>
    <col min="1" max="1" width="15.6640625" style="53" customWidth="1"/>
    <col min="2" max="2" width="14.33203125" style="53" customWidth="1"/>
    <col min="3" max="3" width="7.5546875" style="53" customWidth="1"/>
    <col min="4" max="4" width="29.109375" style="53" customWidth="1"/>
    <col min="5" max="14" width="5" style="53" customWidth="1"/>
    <col min="15" max="16" width="8.5546875" style="53" customWidth="1"/>
    <col min="17" max="17" width="11.109375" style="53" customWidth="1"/>
    <col min="18" max="18" width="8.5546875" style="53" customWidth="1"/>
    <col min="19" max="19" width="6.109375" style="53" customWidth="1"/>
    <col min="20" max="16384" width="9.109375" style="53"/>
  </cols>
  <sheetData>
    <row r="1" spans="1:21" ht="17.25" customHeight="1">
      <c r="A1" s="1073" t="s">
        <v>20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</row>
    <row r="2" spans="1:21">
      <c r="A2" s="1073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</row>
    <row r="3" spans="1:21">
      <c r="A3" s="1074" t="s">
        <v>25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</row>
    <row r="4" spans="1:21">
      <c r="A4" s="1075" t="s">
        <v>26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</row>
    <row r="5" spans="1:21">
      <c r="A5" s="1074"/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</row>
    <row r="6" spans="1:21" ht="15" thickBot="1">
      <c r="H6" s="53">
        <v>900</v>
      </c>
    </row>
    <row r="7" spans="1:21" ht="15" thickBot="1">
      <c r="A7" s="105" t="s">
        <v>4</v>
      </c>
      <c r="B7" s="104" t="s">
        <v>5</v>
      </c>
      <c r="C7" s="104" t="s">
        <v>27</v>
      </c>
      <c r="D7" s="103" t="s">
        <v>7</v>
      </c>
      <c r="E7" s="1076" t="s">
        <v>28</v>
      </c>
      <c r="F7" s="1077"/>
      <c r="G7" s="578"/>
      <c r="H7" s="577"/>
      <c r="I7" s="1078" t="s">
        <v>29</v>
      </c>
      <c r="J7" s="1079"/>
      <c r="K7" s="1076" t="s">
        <v>30</v>
      </c>
      <c r="L7" s="1077"/>
      <c r="M7" s="1076" t="s">
        <v>31</v>
      </c>
      <c r="N7" s="1077"/>
      <c r="O7" s="102" t="s">
        <v>32</v>
      </c>
      <c r="P7" s="101" t="s">
        <v>10</v>
      </c>
      <c r="Q7" s="75" t="s">
        <v>33</v>
      </c>
      <c r="R7" s="1080" t="s">
        <v>34</v>
      </c>
      <c r="S7" s="1082" t="s">
        <v>35</v>
      </c>
    </row>
    <row r="8" spans="1:21" ht="15" thickBot="1">
      <c r="A8" s="100"/>
      <c r="B8" s="121"/>
      <c r="C8" s="122"/>
      <c r="D8" s="99"/>
      <c r="E8" s="98" t="s">
        <v>36</v>
      </c>
      <c r="F8" s="381" t="s">
        <v>37</v>
      </c>
      <c r="G8" s="98" t="s">
        <v>36</v>
      </c>
      <c r="H8" s="98" t="s">
        <v>36</v>
      </c>
      <c r="I8" s="96" t="s">
        <v>36</v>
      </c>
      <c r="J8" s="382" t="s">
        <v>37</v>
      </c>
      <c r="K8" s="97" t="s">
        <v>36</v>
      </c>
      <c r="L8" s="383" t="s">
        <v>37</v>
      </c>
      <c r="M8" s="97" t="s">
        <v>36</v>
      </c>
      <c r="N8" s="382" t="s">
        <v>37</v>
      </c>
      <c r="O8" s="95" t="s">
        <v>38</v>
      </c>
      <c r="P8" s="94" t="s">
        <v>38</v>
      </c>
      <c r="Q8" s="68" t="s">
        <v>39</v>
      </c>
      <c r="R8" s="1080"/>
      <c r="S8" s="1083"/>
      <c r="T8" s="83"/>
      <c r="U8" s="197"/>
    </row>
    <row r="9" spans="1:21" ht="15" thickBot="1">
      <c r="A9" s="480" t="s">
        <v>40</v>
      </c>
      <c r="B9" s="481" t="s">
        <v>41</v>
      </c>
      <c r="C9" s="479">
        <v>2004</v>
      </c>
      <c r="D9" s="574" t="s">
        <v>42</v>
      </c>
      <c r="E9" s="270">
        <v>38</v>
      </c>
      <c r="F9" s="415">
        <f t="shared" ref="F9:F68" si="0">E9*1.5</f>
        <v>57</v>
      </c>
      <c r="G9" s="384">
        <v>801</v>
      </c>
      <c r="H9" s="243">
        <v>793</v>
      </c>
      <c r="I9" s="461">
        <v>816</v>
      </c>
      <c r="J9" s="419">
        <v>47</v>
      </c>
      <c r="K9" s="270">
        <v>27</v>
      </c>
      <c r="L9" s="428">
        <f t="shared" ref="L9:L68" si="1">K9*3</f>
        <v>81</v>
      </c>
      <c r="M9" s="399">
        <v>38</v>
      </c>
      <c r="N9" s="432">
        <f t="shared" ref="N9:N68" si="2">M9*1.5</f>
        <v>57</v>
      </c>
      <c r="O9" s="107">
        <f t="shared" ref="O9:O36" si="3">(F9+J9+L9+N9)</f>
        <v>242</v>
      </c>
      <c r="P9" s="87">
        <f>RANK(O9,$O$9:$O$72)</f>
        <v>12</v>
      </c>
      <c r="Q9" s="1067">
        <f>(O9+O10+O11+O12)</f>
        <v>1080</v>
      </c>
      <c r="R9" s="1068">
        <f>(O9+O10+O11+O12)-MIN(O9,O10,O11,O12)</f>
        <v>840.5</v>
      </c>
      <c r="S9" s="1070">
        <f>RANK(R9,$R$9:$R$68)</f>
        <v>2</v>
      </c>
      <c r="U9" s="196"/>
    </row>
    <row r="10" spans="1:21" ht="15" thickBot="1">
      <c r="A10" s="480" t="s">
        <v>43</v>
      </c>
      <c r="B10" s="481" t="s">
        <v>44</v>
      </c>
      <c r="C10" s="482">
        <v>2004</v>
      </c>
      <c r="D10" s="721" t="s">
        <v>42</v>
      </c>
      <c r="E10" s="271">
        <v>60</v>
      </c>
      <c r="F10" s="415">
        <f t="shared" si="0"/>
        <v>90</v>
      </c>
      <c r="G10" s="281">
        <v>847</v>
      </c>
      <c r="H10" s="249">
        <v>882</v>
      </c>
      <c r="I10" s="462"/>
      <c r="J10" s="420">
        <v>61</v>
      </c>
      <c r="K10" s="271">
        <v>22</v>
      </c>
      <c r="L10" s="428">
        <f t="shared" si="1"/>
        <v>66</v>
      </c>
      <c r="M10" s="400">
        <v>42</v>
      </c>
      <c r="N10" s="433">
        <f t="shared" si="2"/>
        <v>63</v>
      </c>
      <c r="O10" s="107">
        <f t="shared" si="3"/>
        <v>280</v>
      </c>
      <c r="P10" s="87">
        <f t="shared" ref="P10:P67" si="4">RANK(O10,$O$9:$O$72)</f>
        <v>4</v>
      </c>
      <c r="Q10" s="1067"/>
      <c r="R10" s="1069"/>
      <c r="S10" s="1071"/>
      <c r="U10" s="196"/>
    </row>
    <row r="11" spans="1:21" ht="15" thickBot="1">
      <c r="A11" s="480" t="s">
        <v>45</v>
      </c>
      <c r="B11" s="481" t="s">
        <v>46</v>
      </c>
      <c r="C11" s="482">
        <v>2007</v>
      </c>
      <c r="D11" s="571" t="s">
        <v>42</v>
      </c>
      <c r="E11" s="271">
        <v>29</v>
      </c>
      <c r="F11" s="415">
        <f t="shared" si="0"/>
        <v>43.5</v>
      </c>
      <c r="G11" s="281">
        <v>894</v>
      </c>
      <c r="H11" s="249">
        <v>902</v>
      </c>
      <c r="I11" s="462">
        <v>918</v>
      </c>
      <c r="J11" s="420">
        <v>67</v>
      </c>
      <c r="K11" s="271">
        <v>22</v>
      </c>
      <c r="L11" s="428">
        <f t="shared" si="1"/>
        <v>66</v>
      </c>
      <c r="M11" s="400">
        <v>42</v>
      </c>
      <c r="N11" s="433">
        <f t="shared" si="2"/>
        <v>63</v>
      </c>
      <c r="O11" s="107">
        <f t="shared" si="3"/>
        <v>239.5</v>
      </c>
      <c r="P11" s="87">
        <f t="shared" si="4"/>
        <v>14</v>
      </c>
      <c r="Q11" s="1067"/>
      <c r="R11" s="1069"/>
      <c r="S11" s="1071"/>
      <c r="U11" s="196"/>
    </row>
    <row r="12" spans="1:21" ht="15" thickBot="1">
      <c r="A12" s="518" t="s">
        <v>47</v>
      </c>
      <c r="B12" s="554" t="s">
        <v>48</v>
      </c>
      <c r="C12" s="519">
        <v>2004</v>
      </c>
      <c r="D12" s="887" t="s">
        <v>42</v>
      </c>
      <c r="E12" s="272">
        <v>88</v>
      </c>
      <c r="F12" s="416">
        <f t="shared" si="0"/>
        <v>132</v>
      </c>
      <c r="G12" s="385">
        <v>842</v>
      </c>
      <c r="H12" s="284">
        <v>849</v>
      </c>
      <c r="I12" s="463">
        <v>839</v>
      </c>
      <c r="J12" s="421">
        <v>53</v>
      </c>
      <c r="K12" s="272">
        <v>27</v>
      </c>
      <c r="L12" s="429">
        <f t="shared" si="1"/>
        <v>81</v>
      </c>
      <c r="M12" s="401">
        <v>35</v>
      </c>
      <c r="N12" s="434">
        <f t="shared" si="2"/>
        <v>52.5</v>
      </c>
      <c r="O12" s="107">
        <f t="shared" si="3"/>
        <v>318.5</v>
      </c>
      <c r="P12" s="87">
        <f t="shared" si="4"/>
        <v>2</v>
      </c>
      <c r="Q12" s="1067"/>
      <c r="R12" s="1069"/>
      <c r="S12" s="1072"/>
      <c r="U12" s="196"/>
    </row>
    <row r="13" spans="1:21" ht="15.75" customHeight="1" thickBot="1">
      <c r="A13" s="551" t="s">
        <v>49</v>
      </c>
      <c r="B13" s="548" t="s">
        <v>50</v>
      </c>
      <c r="C13" s="585">
        <v>2006</v>
      </c>
      <c r="D13" s="638" t="s">
        <v>51</v>
      </c>
      <c r="E13" s="270">
        <v>27</v>
      </c>
      <c r="F13" s="417">
        <f t="shared" si="0"/>
        <v>40.5</v>
      </c>
      <c r="G13" s="386">
        <v>915</v>
      </c>
      <c r="H13" s="244">
        <v>937</v>
      </c>
      <c r="I13" s="461">
        <v>932</v>
      </c>
      <c r="J13" s="422">
        <v>71</v>
      </c>
      <c r="K13" s="270">
        <v>15</v>
      </c>
      <c r="L13" s="430">
        <f t="shared" si="1"/>
        <v>45</v>
      </c>
      <c r="M13" s="399">
        <v>26</v>
      </c>
      <c r="N13" s="435">
        <f t="shared" si="2"/>
        <v>39</v>
      </c>
      <c r="O13" s="107">
        <f t="shared" si="3"/>
        <v>195.5</v>
      </c>
      <c r="P13" s="87">
        <f t="shared" si="4"/>
        <v>30</v>
      </c>
      <c r="Q13" s="1067">
        <f>(O13+O14+O15+O16)</f>
        <v>792</v>
      </c>
      <c r="R13" s="1068">
        <f>(O13+O14+O15+O16)-MIN(O13,O14,O15,O16)</f>
        <v>622.5</v>
      </c>
      <c r="S13" s="1070">
        <f t="shared" ref="S13" si="5">RANK(R13,$R$9:$R$68)</f>
        <v>8</v>
      </c>
      <c r="U13" s="196"/>
    </row>
    <row r="14" spans="1:21" ht="15.75" customHeight="1" thickBot="1">
      <c r="A14" s="502" t="s">
        <v>52</v>
      </c>
      <c r="B14" s="509" t="s">
        <v>53</v>
      </c>
      <c r="C14" s="510">
        <v>2005</v>
      </c>
      <c r="D14" s="532" t="s">
        <v>51</v>
      </c>
      <c r="E14" s="271">
        <v>27</v>
      </c>
      <c r="F14" s="415">
        <f t="shared" si="0"/>
        <v>40.5</v>
      </c>
      <c r="G14" s="281"/>
      <c r="H14" s="249">
        <v>817</v>
      </c>
      <c r="I14" s="462">
        <v>859</v>
      </c>
      <c r="J14" s="420">
        <v>55</v>
      </c>
      <c r="K14" s="271">
        <v>15</v>
      </c>
      <c r="L14" s="428">
        <f t="shared" si="1"/>
        <v>45</v>
      </c>
      <c r="M14" s="400">
        <v>25</v>
      </c>
      <c r="N14" s="433">
        <f t="shared" si="2"/>
        <v>37.5</v>
      </c>
      <c r="O14" s="107">
        <f t="shared" si="3"/>
        <v>178</v>
      </c>
      <c r="P14" s="87">
        <f t="shared" si="4"/>
        <v>45</v>
      </c>
      <c r="Q14" s="1067"/>
      <c r="R14" s="1069"/>
      <c r="S14" s="1071"/>
      <c r="U14" s="196"/>
    </row>
    <row r="15" spans="1:21" ht="15.75" customHeight="1" thickBot="1">
      <c r="A15" s="483" t="s">
        <v>54</v>
      </c>
      <c r="B15" s="484" t="s">
        <v>55</v>
      </c>
      <c r="C15" s="485">
        <v>2006</v>
      </c>
      <c r="D15" s="492" t="s">
        <v>51</v>
      </c>
      <c r="E15" s="271">
        <v>73</v>
      </c>
      <c r="F15" s="415">
        <f t="shared" si="0"/>
        <v>109.5</v>
      </c>
      <c r="G15" s="281"/>
      <c r="H15" s="249">
        <v>807</v>
      </c>
      <c r="I15" s="462">
        <v>786</v>
      </c>
      <c r="J15" s="420">
        <v>45</v>
      </c>
      <c r="K15" s="271">
        <v>18</v>
      </c>
      <c r="L15" s="428">
        <f t="shared" si="1"/>
        <v>54</v>
      </c>
      <c r="M15" s="400">
        <v>27</v>
      </c>
      <c r="N15" s="436">
        <f t="shared" si="2"/>
        <v>40.5</v>
      </c>
      <c r="O15" s="107">
        <f t="shared" si="3"/>
        <v>249</v>
      </c>
      <c r="P15" s="87">
        <f t="shared" si="4"/>
        <v>10</v>
      </c>
      <c r="Q15" s="1067"/>
      <c r="R15" s="1069"/>
      <c r="S15" s="1071"/>
      <c r="U15" s="196"/>
    </row>
    <row r="16" spans="1:21" ht="15.75" customHeight="1" thickBot="1">
      <c r="A16" s="552" t="s">
        <v>56</v>
      </c>
      <c r="B16" s="555" t="s">
        <v>44</v>
      </c>
      <c r="C16" s="556">
        <v>2006</v>
      </c>
      <c r="D16" s="648" t="s">
        <v>51</v>
      </c>
      <c r="E16" s="272">
        <v>29</v>
      </c>
      <c r="F16" s="416">
        <f t="shared" si="0"/>
        <v>43.5</v>
      </c>
      <c r="G16" s="385"/>
      <c r="H16" s="284">
        <v>820</v>
      </c>
      <c r="I16" s="463">
        <v>830</v>
      </c>
      <c r="J16" s="421">
        <v>51</v>
      </c>
      <c r="K16" s="272">
        <v>19</v>
      </c>
      <c r="L16" s="429">
        <f t="shared" si="1"/>
        <v>57</v>
      </c>
      <c r="M16" s="401">
        <v>12</v>
      </c>
      <c r="N16" s="437">
        <f t="shared" si="2"/>
        <v>18</v>
      </c>
      <c r="O16" s="107">
        <f t="shared" si="3"/>
        <v>169.5</v>
      </c>
      <c r="P16" s="87">
        <f t="shared" si="4"/>
        <v>48</v>
      </c>
      <c r="Q16" s="1067"/>
      <c r="R16" s="1069"/>
      <c r="S16" s="1072"/>
      <c r="U16" s="196"/>
    </row>
    <row r="17" spans="1:21" ht="15.75" customHeight="1" thickBot="1">
      <c r="A17" s="496" t="s">
        <v>300</v>
      </c>
      <c r="B17" s="497" t="s">
        <v>41</v>
      </c>
      <c r="C17" s="498">
        <v>2006</v>
      </c>
      <c r="D17" s="553" t="s">
        <v>57</v>
      </c>
      <c r="E17" s="270">
        <v>25</v>
      </c>
      <c r="F17" s="417">
        <f t="shared" si="0"/>
        <v>37.5</v>
      </c>
      <c r="G17" s="386"/>
      <c r="H17" s="244">
        <v>831</v>
      </c>
      <c r="I17" s="461">
        <v>845</v>
      </c>
      <c r="J17" s="422">
        <v>53</v>
      </c>
      <c r="K17" s="270">
        <v>21</v>
      </c>
      <c r="L17" s="430">
        <f t="shared" si="1"/>
        <v>63</v>
      </c>
      <c r="M17" s="270">
        <v>25</v>
      </c>
      <c r="N17" s="432">
        <f t="shared" si="2"/>
        <v>37.5</v>
      </c>
      <c r="O17" s="107">
        <f t="shared" si="3"/>
        <v>191</v>
      </c>
      <c r="P17" s="87">
        <f t="shared" si="4"/>
        <v>36</v>
      </c>
      <c r="Q17" s="1067">
        <f>(O17+O18+O19+O20)</f>
        <v>773</v>
      </c>
      <c r="R17" s="1068">
        <f>(O17+O18+O19+O20)-MIN(O17,O18,O19,O20)</f>
        <v>610.5</v>
      </c>
      <c r="S17" s="1070">
        <f t="shared" ref="S17" si="6">RANK(R17,$R$9:$R$68)</f>
        <v>10</v>
      </c>
      <c r="U17" s="196"/>
    </row>
    <row r="18" spans="1:21" ht="15.75" customHeight="1" thickBot="1">
      <c r="A18" s="495" t="s">
        <v>58</v>
      </c>
      <c r="B18" s="490" t="s">
        <v>59</v>
      </c>
      <c r="C18" s="491">
        <v>2006</v>
      </c>
      <c r="D18" s="553" t="s">
        <v>57</v>
      </c>
      <c r="E18" s="271">
        <v>41</v>
      </c>
      <c r="F18" s="415">
        <f t="shared" si="0"/>
        <v>61.5</v>
      </c>
      <c r="G18" s="281">
        <v>761</v>
      </c>
      <c r="H18" s="249">
        <v>792</v>
      </c>
      <c r="I18" s="462">
        <v>783</v>
      </c>
      <c r="J18" s="420">
        <v>43</v>
      </c>
      <c r="K18" s="271">
        <v>24</v>
      </c>
      <c r="L18" s="428">
        <f t="shared" si="1"/>
        <v>72</v>
      </c>
      <c r="M18" s="400">
        <v>41</v>
      </c>
      <c r="N18" s="433">
        <f t="shared" si="2"/>
        <v>61.5</v>
      </c>
      <c r="O18" s="107">
        <f t="shared" si="3"/>
        <v>238</v>
      </c>
      <c r="P18" s="87">
        <f t="shared" si="4"/>
        <v>16</v>
      </c>
      <c r="Q18" s="1067"/>
      <c r="R18" s="1069"/>
      <c r="S18" s="1071"/>
      <c r="U18" s="196"/>
    </row>
    <row r="19" spans="1:21" ht="15.75" customHeight="1" thickBot="1">
      <c r="A19" s="496" t="s">
        <v>301</v>
      </c>
      <c r="B19" s="497" t="s">
        <v>44</v>
      </c>
      <c r="C19" s="498">
        <v>2007</v>
      </c>
      <c r="D19" s="553" t="s">
        <v>57</v>
      </c>
      <c r="E19" s="271">
        <v>19</v>
      </c>
      <c r="F19" s="415">
        <f t="shared" si="0"/>
        <v>28.5</v>
      </c>
      <c r="G19" s="281">
        <v>774</v>
      </c>
      <c r="H19" s="249"/>
      <c r="I19" s="462">
        <v>838</v>
      </c>
      <c r="J19" s="420">
        <v>51</v>
      </c>
      <c r="K19" s="271">
        <v>18</v>
      </c>
      <c r="L19" s="428">
        <f t="shared" si="1"/>
        <v>54</v>
      </c>
      <c r="M19" s="271">
        <v>32</v>
      </c>
      <c r="N19" s="436">
        <f t="shared" si="2"/>
        <v>48</v>
      </c>
      <c r="O19" s="107">
        <f t="shared" si="3"/>
        <v>181.5</v>
      </c>
      <c r="P19" s="87">
        <f t="shared" si="4"/>
        <v>42</v>
      </c>
      <c r="Q19" s="1067"/>
      <c r="R19" s="1069"/>
      <c r="S19" s="1071"/>
      <c r="U19" s="196"/>
    </row>
    <row r="20" spans="1:21" ht="15.75" customHeight="1" thickBot="1">
      <c r="A20" s="518" t="s">
        <v>61</v>
      </c>
      <c r="B20" s="523" t="s">
        <v>62</v>
      </c>
      <c r="C20" s="524">
        <v>2006</v>
      </c>
      <c r="D20" s="534" t="s">
        <v>57</v>
      </c>
      <c r="E20" s="272">
        <v>16</v>
      </c>
      <c r="F20" s="416">
        <f t="shared" si="0"/>
        <v>24</v>
      </c>
      <c r="G20" s="385">
        <v>744</v>
      </c>
      <c r="H20" s="284">
        <v>751</v>
      </c>
      <c r="I20" s="463"/>
      <c r="J20" s="421">
        <v>35</v>
      </c>
      <c r="K20" s="272">
        <v>20</v>
      </c>
      <c r="L20" s="429">
        <f t="shared" si="1"/>
        <v>60</v>
      </c>
      <c r="M20" s="401">
        <v>29</v>
      </c>
      <c r="N20" s="437">
        <f t="shared" si="2"/>
        <v>43.5</v>
      </c>
      <c r="O20" s="107">
        <f t="shared" si="3"/>
        <v>162.5</v>
      </c>
      <c r="P20" s="87">
        <f t="shared" si="4"/>
        <v>50</v>
      </c>
      <c r="Q20" s="1067"/>
      <c r="R20" s="1069"/>
      <c r="S20" s="1072"/>
      <c r="U20" s="196"/>
    </row>
    <row r="21" spans="1:21" ht="15.75" customHeight="1" thickBot="1">
      <c r="A21" s="502" t="s">
        <v>63</v>
      </c>
      <c r="B21" s="509" t="s">
        <v>64</v>
      </c>
      <c r="C21" s="510">
        <v>2006</v>
      </c>
      <c r="D21" s="642" t="s">
        <v>65</v>
      </c>
      <c r="E21" s="270">
        <v>25</v>
      </c>
      <c r="F21" s="417">
        <f t="shared" si="0"/>
        <v>37.5</v>
      </c>
      <c r="G21" s="386">
        <v>774</v>
      </c>
      <c r="H21" s="244">
        <v>798</v>
      </c>
      <c r="I21" s="461">
        <v>798</v>
      </c>
      <c r="J21" s="422">
        <v>43</v>
      </c>
      <c r="K21" s="270">
        <v>21</v>
      </c>
      <c r="L21" s="430">
        <f t="shared" si="1"/>
        <v>63</v>
      </c>
      <c r="M21" s="270">
        <v>28</v>
      </c>
      <c r="N21" s="435">
        <f t="shared" si="2"/>
        <v>42</v>
      </c>
      <c r="O21" s="107">
        <f t="shared" si="3"/>
        <v>185.5</v>
      </c>
      <c r="P21" s="87">
        <f t="shared" si="4"/>
        <v>40</v>
      </c>
      <c r="Q21" s="1067">
        <f>(O21+O22+O23+O24)</f>
        <v>546</v>
      </c>
      <c r="R21" s="1068">
        <f>(O21+O22+O23+O24)-MIN(O21,O22,O23,O24)</f>
        <v>546</v>
      </c>
      <c r="S21" s="1070">
        <f t="shared" ref="S21" si="7">RANK(R21,$R$9:$R$68)</f>
        <v>13</v>
      </c>
      <c r="U21" s="196"/>
    </row>
    <row r="22" spans="1:21" ht="15.75" customHeight="1" thickBot="1">
      <c r="A22" s="483" t="s">
        <v>66</v>
      </c>
      <c r="B22" s="484" t="s">
        <v>67</v>
      </c>
      <c r="C22" s="485">
        <v>2007</v>
      </c>
      <c r="D22" s="534" t="s">
        <v>65</v>
      </c>
      <c r="E22" s="271">
        <v>32</v>
      </c>
      <c r="F22" s="415">
        <f t="shared" si="0"/>
        <v>48</v>
      </c>
      <c r="G22" s="281"/>
      <c r="H22" s="249">
        <v>752</v>
      </c>
      <c r="I22" s="462">
        <v>796</v>
      </c>
      <c r="J22" s="420">
        <v>43</v>
      </c>
      <c r="K22" s="271">
        <v>23</v>
      </c>
      <c r="L22" s="428">
        <f t="shared" si="1"/>
        <v>69</v>
      </c>
      <c r="M22" s="400">
        <v>22</v>
      </c>
      <c r="N22" s="433">
        <f t="shared" si="2"/>
        <v>33</v>
      </c>
      <c r="O22" s="107">
        <f t="shared" si="3"/>
        <v>193</v>
      </c>
      <c r="P22" s="87">
        <f t="shared" si="4"/>
        <v>34</v>
      </c>
      <c r="Q22" s="1067"/>
      <c r="R22" s="1069"/>
      <c r="S22" s="1071"/>
      <c r="U22" s="196"/>
    </row>
    <row r="23" spans="1:21" ht="15.75" customHeight="1" thickBot="1">
      <c r="A23" s="483" t="s">
        <v>68</v>
      </c>
      <c r="B23" s="484" t="s">
        <v>41</v>
      </c>
      <c r="C23" s="485">
        <v>2005</v>
      </c>
      <c r="D23" s="532" t="s">
        <v>65</v>
      </c>
      <c r="E23" s="271">
        <v>21</v>
      </c>
      <c r="F23" s="415">
        <f t="shared" si="0"/>
        <v>31.5</v>
      </c>
      <c r="G23" s="281">
        <v>850</v>
      </c>
      <c r="H23" s="249">
        <v>854</v>
      </c>
      <c r="I23" s="462">
        <v>834</v>
      </c>
      <c r="J23" s="420">
        <v>55</v>
      </c>
      <c r="K23" s="271">
        <v>15</v>
      </c>
      <c r="L23" s="428">
        <f t="shared" si="1"/>
        <v>45</v>
      </c>
      <c r="M23" s="271">
        <v>24</v>
      </c>
      <c r="N23" s="433">
        <f t="shared" si="2"/>
        <v>36</v>
      </c>
      <c r="O23" s="107">
        <f t="shared" si="3"/>
        <v>167.5</v>
      </c>
      <c r="P23" s="87">
        <f t="shared" si="4"/>
        <v>49</v>
      </c>
      <c r="Q23" s="1067"/>
      <c r="R23" s="1069"/>
      <c r="S23" s="1071"/>
      <c r="U23" s="196"/>
    </row>
    <row r="24" spans="1:21" ht="15.75" customHeight="1" thickBot="1">
      <c r="A24" s="526"/>
      <c r="B24" s="527"/>
      <c r="C24" s="528"/>
      <c r="D24" s="648"/>
      <c r="E24" s="272"/>
      <c r="F24" s="416">
        <f t="shared" si="0"/>
        <v>0</v>
      </c>
      <c r="G24" s="385"/>
      <c r="H24" s="284"/>
      <c r="I24" s="463"/>
      <c r="J24" s="421"/>
      <c r="K24" s="272"/>
      <c r="L24" s="429">
        <f t="shared" si="1"/>
        <v>0</v>
      </c>
      <c r="M24" s="280"/>
      <c r="N24" s="434">
        <f t="shared" si="2"/>
        <v>0</v>
      </c>
      <c r="O24" s="107">
        <f t="shared" si="3"/>
        <v>0</v>
      </c>
      <c r="P24" s="87">
        <f t="shared" si="4"/>
        <v>60</v>
      </c>
      <c r="Q24" s="1067"/>
      <c r="R24" s="1069"/>
      <c r="S24" s="1072"/>
      <c r="U24" s="196"/>
    </row>
    <row r="25" spans="1:21" ht="15.75" customHeight="1" thickBot="1">
      <c r="A25" s="502" t="s">
        <v>69</v>
      </c>
      <c r="B25" s="509" t="s">
        <v>70</v>
      </c>
      <c r="C25" s="510">
        <v>2005</v>
      </c>
      <c r="D25" s="638" t="s">
        <v>71</v>
      </c>
      <c r="E25" s="270">
        <v>33</v>
      </c>
      <c r="F25" s="417">
        <f t="shared" si="0"/>
        <v>49.5</v>
      </c>
      <c r="G25" s="386">
        <v>836</v>
      </c>
      <c r="H25" s="244">
        <v>858</v>
      </c>
      <c r="I25" s="461">
        <v>868</v>
      </c>
      <c r="J25" s="422">
        <v>57</v>
      </c>
      <c r="K25" s="270">
        <v>19</v>
      </c>
      <c r="L25" s="430">
        <f t="shared" si="1"/>
        <v>57</v>
      </c>
      <c r="M25" s="402">
        <v>51</v>
      </c>
      <c r="N25" s="432">
        <f t="shared" si="2"/>
        <v>76.5</v>
      </c>
      <c r="O25" s="107">
        <f t="shared" si="3"/>
        <v>240</v>
      </c>
      <c r="P25" s="87">
        <f t="shared" si="4"/>
        <v>13</v>
      </c>
      <c r="Q25" s="1067">
        <f>(O25+O26+O27+O28)</f>
        <v>782</v>
      </c>
      <c r="R25" s="1068">
        <f>(O25+O26+O27+O28)-MIN(O25,O26,O27,O28)</f>
        <v>659</v>
      </c>
      <c r="S25" s="1070">
        <f t="shared" ref="S25" si="8">RANK(R25,$R$9:$R$68)</f>
        <v>6</v>
      </c>
      <c r="U25" s="196"/>
    </row>
    <row r="26" spans="1:21" ht="15.75" customHeight="1" thickBot="1">
      <c r="A26" s="480" t="s">
        <v>72</v>
      </c>
      <c r="B26" s="486" t="s">
        <v>53</v>
      </c>
      <c r="C26" s="487">
        <v>2005</v>
      </c>
      <c r="D26" s="638" t="s">
        <v>71</v>
      </c>
      <c r="E26" s="271">
        <v>35</v>
      </c>
      <c r="F26" s="415">
        <f t="shared" si="0"/>
        <v>52.5</v>
      </c>
      <c r="G26" s="281"/>
      <c r="H26" s="249">
        <v>803</v>
      </c>
      <c r="I26" s="462">
        <v>816</v>
      </c>
      <c r="J26" s="420">
        <v>47</v>
      </c>
      <c r="K26" s="271">
        <v>25</v>
      </c>
      <c r="L26" s="428">
        <f t="shared" si="1"/>
        <v>75</v>
      </c>
      <c r="M26" s="400">
        <v>32</v>
      </c>
      <c r="N26" s="433">
        <f t="shared" si="2"/>
        <v>48</v>
      </c>
      <c r="O26" s="107">
        <f t="shared" si="3"/>
        <v>222.5</v>
      </c>
      <c r="P26" s="87">
        <f t="shared" si="4"/>
        <v>19</v>
      </c>
      <c r="Q26" s="1067"/>
      <c r="R26" s="1069"/>
      <c r="S26" s="1071"/>
      <c r="U26" s="196"/>
    </row>
    <row r="27" spans="1:21" ht="15.75" customHeight="1" thickBot="1">
      <c r="A27" s="480" t="s">
        <v>294</v>
      </c>
      <c r="B27" s="486" t="s">
        <v>295</v>
      </c>
      <c r="C27" s="487">
        <v>2007</v>
      </c>
      <c r="D27" s="638" t="s">
        <v>71</v>
      </c>
      <c r="E27" s="271">
        <v>20</v>
      </c>
      <c r="F27" s="415">
        <f t="shared" si="0"/>
        <v>30</v>
      </c>
      <c r="G27" s="281">
        <v>765</v>
      </c>
      <c r="H27" s="249">
        <v>711</v>
      </c>
      <c r="I27" s="462"/>
      <c r="J27" s="420">
        <v>39</v>
      </c>
      <c r="K27" s="271">
        <v>14</v>
      </c>
      <c r="L27" s="428">
        <f t="shared" si="1"/>
        <v>42</v>
      </c>
      <c r="M27" s="271">
        <v>8</v>
      </c>
      <c r="N27" s="436">
        <f t="shared" si="2"/>
        <v>12</v>
      </c>
      <c r="O27" s="107">
        <f t="shared" si="3"/>
        <v>123</v>
      </c>
      <c r="P27" s="87">
        <f t="shared" si="4"/>
        <v>58</v>
      </c>
      <c r="Q27" s="1067"/>
      <c r="R27" s="1069"/>
      <c r="S27" s="1071"/>
      <c r="U27" s="196"/>
    </row>
    <row r="28" spans="1:21" ht="15.75" customHeight="1" thickBot="1">
      <c r="A28" s="526" t="s">
        <v>73</v>
      </c>
      <c r="B28" s="527" t="s">
        <v>67</v>
      </c>
      <c r="C28" s="528">
        <v>2008</v>
      </c>
      <c r="D28" s="645" t="s">
        <v>71</v>
      </c>
      <c r="E28" s="389">
        <v>29</v>
      </c>
      <c r="F28" s="417">
        <f t="shared" si="0"/>
        <v>43.5</v>
      </c>
      <c r="G28" s="387">
        <v>811</v>
      </c>
      <c r="H28" s="238"/>
      <c r="I28" s="464">
        <v>862</v>
      </c>
      <c r="J28" s="422">
        <v>57</v>
      </c>
      <c r="K28" s="272">
        <v>20</v>
      </c>
      <c r="L28" s="430">
        <f t="shared" si="1"/>
        <v>60</v>
      </c>
      <c r="M28" s="403">
        <v>24</v>
      </c>
      <c r="N28" s="437">
        <f t="shared" si="2"/>
        <v>36</v>
      </c>
      <c r="O28" s="107">
        <f t="shared" si="3"/>
        <v>196.5</v>
      </c>
      <c r="P28" s="87">
        <f t="shared" si="4"/>
        <v>29</v>
      </c>
      <c r="Q28" s="1067"/>
      <c r="R28" s="1069"/>
      <c r="S28" s="1072"/>
      <c r="U28" s="196"/>
    </row>
    <row r="29" spans="1:21" ht="15.75" customHeight="1" thickBot="1">
      <c r="A29" s="1139" t="s">
        <v>74</v>
      </c>
      <c r="B29" s="1140" t="s">
        <v>75</v>
      </c>
      <c r="C29" s="1141">
        <v>2006</v>
      </c>
      <c r="D29" s="1151" t="s">
        <v>76</v>
      </c>
      <c r="E29" s="1152">
        <v>22</v>
      </c>
      <c r="F29" s="1153">
        <f t="shared" si="0"/>
        <v>33</v>
      </c>
      <c r="G29" s="1154">
        <v>805</v>
      </c>
      <c r="H29" s="1155">
        <v>838</v>
      </c>
      <c r="I29" s="1156">
        <v>861</v>
      </c>
      <c r="J29" s="1157">
        <v>57</v>
      </c>
      <c r="K29" s="1158">
        <v>22</v>
      </c>
      <c r="L29" s="1159">
        <f t="shared" si="1"/>
        <v>66</v>
      </c>
      <c r="M29" s="1160">
        <v>50</v>
      </c>
      <c r="N29" s="1161">
        <f t="shared" si="2"/>
        <v>75</v>
      </c>
      <c r="O29" s="1162">
        <f t="shared" si="3"/>
        <v>231</v>
      </c>
      <c r="P29" s="1163">
        <f t="shared" si="4"/>
        <v>18</v>
      </c>
      <c r="Q29" s="1164">
        <f>(O29+O30+O31+O32)</f>
        <v>806</v>
      </c>
      <c r="R29" s="1165">
        <f>(O29+O30+O31+O32)-MIN(O29,O30,O31,O32)</f>
        <v>644</v>
      </c>
      <c r="S29" s="1166">
        <f t="shared" ref="S29" si="9">RANK(R29,$R$9:$R$68)</f>
        <v>7</v>
      </c>
      <c r="U29" s="196"/>
    </row>
    <row r="30" spans="1:21" ht="15.75" customHeight="1" thickBot="1">
      <c r="A30" s="1122" t="s">
        <v>77</v>
      </c>
      <c r="B30" s="1123" t="s">
        <v>78</v>
      </c>
      <c r="C30" s="1124">
        <v>2005</v>
      </c>
      <c r="D30" s="1128" t="s">
        <v>76</v>
      </c>
      <c r="E30" s="1126">
        <v>33</v>
      </c>
      <c r="F30" s="1167">
        <f t="shared" si="0"/>
        <v>49.5</v>
      </c>
      <c r="G30" s="1129">
        <v>847</v>
      </c>
      <c r="H30" s="1133">
        <v>851</v>
      </c>
      <c r="I30" s="1134">
        <v>857</v>
      </c>
      <c r="J30" s="1132">
        <v>55</v>
      </c>
      <c r="K30" s="1168">
        <v>20</v>
      </c>
      <c r="L30" s="1169">
        <f t="shared" si="1"/>
        <v>60</v>
      </c>
      <c r="M30" s="1148">
        <v>32</v>
      </c>
      <c r="N30" s="1170">
        <f t="shared" si="2"/>
        <v>48</v>
      </c>
      <c r="O30" s="1162">
        <f t="shared" si="3"/>
        <v>212.5</v>
      </c>
      <c r="P30" s="1163">
        <f t="shared" si="4"/>
        <v>22</v>
      </c>
      <c r="Q30" s="1164"/>
      <c r="R30" s="1171"/>
      <c r="S30" s="1172"/>
      <c r="U30" s="196"/>
    </row>
    <row r="31" spans="1:21" ht="15.75" customHeight="1" thickBot="1">
      <c r="A31" s="1122" t="s">
        <v>305</v>
      </c>
      <c r="B31" s="1123" t="s">
        <v>53</v>
      </c>
      <c r="C31" s="1124">
        <v>2006</v>
      </c>
      <c r="D31" s="1142" t="s">
        <v>76</v>
      </c>
      <c r="E31" s="1126">
        <v>22</v>
      </c>
      <c r="F31" s="1167">
        <f t="shared" si="0"/>
        <v>33</v>
      </c>
      <c r="G31" s="1129">
        <v>837</v>
      </c>
      <c r="H31" s="1133">
        <v>837</v>
      </c>
      <c r="I31" s="1134">
        <v>837</v>
      </c>
      <c r="J31" s="1173">
        <v>51</v>
      </c>
      <c r="K31" s="1168">
        <v>15</v>
      </c>
      <c r="L31" s="1169">
        <f t="shared" si="1"/>
        <v>45</v>
      </c>
      <c r="M31" s="1148">
        <v>22</v>
      </c>
      <c r="N31" s="1174">
        <f t="shared" si="2"/>
        <v>33</v>
      </c>
      <c r="O31" s="1162">
        <f t="shared" si="3"/>
        <v>162</v>
      </c>
      <c r="P31" s="1163">
        <f t="shared" si="4"/>
        <v>51</v>
      </c>
      <c r="Q31" s="1164"/>
      <c r="R31" s="1171"/>
      <c r="S31" s="1172"/>
      <c r="U31" s="196"/>
    </row>
    <row r="32" spans="1:21" ht="15.75" customHeight="1" thickBot="1">
      <c r="A32" s="1175" t="s">
        <v>79</v>
      </c>
      <c r="B32" s="1176" t="s">
        <v>80</v>
      </c>
      <c r="C32" s="1177">
        <v>2007</v>
      </c>
      <c r="D32" s="1178" t="s">
        <v>76</v>
      </c>
      <c r="E32" s="1179">
        <v>23</v>
      </c>
      <c r="F32" s="1180">
        <f t="shared" si="0"/>
        <v>34.5</v>
      </c>
      <c r="G32" s="1181"/>
      <c r="H32" s="1182">
        <v>856</v>
      </c>
      <c r="I32" s="1183">
        <v>881</v>
      </c>
      <c r="J32" s="1184">
        <v>61</v>
      </c>
      <c r="K32" s="1185">
        <v>18</v>
      </c>
      <c r="L32" s="1186">
        <f t="shared" si="1"/>
        <v>54</v>
      </c>
      <c r="M32" s="1187">
        <v>34</v>
      </c>
      <c r="N32" s="1188">
        <f t="shared" si="2"/>
        <v>51</v>
      </c>
      <c r="O32" s="1162">
        <f t="shared" si="3"/>
        <v>200.5</v>
      </c>
      <c r="P32" s="1163">
        <f t="shared" si="4"/>
        <v>27</v>
      </c>
      <c r="Q32" s="1164"/>
      <c r="R32" s="1171"/>
      <c r="S32" s="1189"/>
      <c r="U32" s="196"/>
    </row>
    <row r="33" spans="1:22" ht="15.75" customHeight="1" thickBot="1">
      <c r="A33" s="92" t="s">
        <v>132</v>
      </c>
      <c r="B33" s="91" t="s">
        <v>62</v>
      </c>
      <c r="C33" s="90">
        <v>2005</v>
      </c>
      <c r="D33" s="888" t="s">
        <v>133</v>
      </c>
      <c r="E33" s="390">
        <v>24</v>
      </c>
      <c r="F33" s="418">
        <f t="shared" si="0"/>
        <v>36</v>
      </c>
      <c r="G33" s="384"/>
      <c r="H33" s="236">
        <v>888</v>
      </c>
      <c r="I33" s="468">
        <v>912</v>
      </c>
      <c r="J33" s="426">
        <v>67</v>
      </c>
      <c r="K33" s="270">
        <v>21</v>
      </c>
      <c r="L33" s="431">
        <f t="shared" si="1"/>
        <v>63</v>
      </c>
      <c r="M33" s="277">
        <v>19</v>
      </c>
      <c r="N33" s="432">
        <f t="shared" si="2"/>
        <v>28.5</v>
      </c>
      <c r="O33" s="107">
        <f t="shared" si="3"/>
        <v>194.5</v>
      </c>
      <c r="P33" s="87">
        <f t="shared" si="4"/>
        <v>31</v>
      </c>
      <c r="Q33" s="1067">
        <f>(O33+O34+O35+O36)</f>
        <v>639.5</v>
      </c>
      <c r="R33" s="1068">
        <f>(O33+O34+O35+O36)-MIN(O33,O34,O35,O36)</f>
        <v>494.5</v>
      </c>
      <c r="S33" s="1070">
        <f t="shared" ref="S33" si="10">RANK(R33,$R$9:$R$68)</f>
        <v>15</v>
      </c>
      <c r="U33" s="196"/>
    </row>
    <row r="34" spans="1:22" ht="15.75" customHeight="1" thickBot="1">
      <c r="A34" s="89" t="s">
        <v>289</v>
      </c>
      <c r="B34" s="88" t="s">
        <v>290</v>
      </c>
      <c r="C34" s="67">
        <v>2008</v>
      </c>
      <c r="D34" s="176" t="s">
        <v>133</v>
      </c>
      <c r="E34" s="391">
        <v>17</v>
      </c>
      <c r="F34" s="415">
        <f t="shared" si="0"/>
        <v>25.5</v>
      </c>
      <c r="G34" s="281">
        <v>719</v>
      </c>
      <c r="H34" s="380">
        <v>710</v>
      </c>
      <c r="I34" s="469"/>
      <c r="J34" s="420">
        <v>31</v>
      </c>
      <c r="K34" s="271">
        <v>16</v>
      </c>
      <c r="L34" s="428">
        <f t="shared" si="1"/>
        <v>48</v>
      </c>
      <c r="M34" s="400">
        <v>27</v>
      </c>
      <c r="N34" s="438">
        <f t="shared" si="2"/>
        <v>40.5</v>
      </c>
      <c r="O34" s="107">
        <f t="shared" si="3"/>
        <v>145</v>
      </c>
      <c r="P34" s="87">
        <f t="shared" si="4"/>
        <v>56</v>
      </c>
      <c r="Q34" s="1067"/>
      <c r="R34" s="1069"/>
      <c r="S34" s="1071"/>
      <c r="U34" s="196"/>
    </row>
    <row r="35" spans="1:22" ht="15.75" customHeight="1" thickBot="1">
      <c r="A35" s="89" t="s">
        <v>134</v>
      </c>
      <c r="B35" s="88" t="s">
        <v>44</v>
      </c>
      <c r="C35" s="67">
        <v>2005</v>
      </c>
      <c r="D35" s="176" t="s">
        <v>133</v>
      </c>
      <c r="E35" s="391">
        <v>25</v>
      </c>
      <c r="F35" s="415">
        <f t="shared" si="0"/>
        <v>37.5</v>
      </c>
      <c r="G35" s="281">
        <v>658</v>
      </c>
      <c r="H35" s="380">
        <v>701</v>
      </c>
      <c r="I35" s="469"/>
      <c r="J35" s="424">
        <v>30</v>
      </c>
      <c r="K35" s="271">
        <v>20</v>
      </c>
      <c r="L35" s="428">
        <f t="shared" si="1"/>
        <v>60</v>
      </c>
      <c r="M35" s="400">
        <v>14</v>
      </c>
      <c r="N35" s="433">
        <f t="shared" si="2"/>
        <v>21</v>
      </c>
      <c r="O35" s="107">
        <f t="shared" si="3"/>
        <v>148.5</v>
      </c>
      <c r="P35" s="87">
        <f t="shared" si="4"/>
        <v>55</v>
      </c>
      <c r="Q35" s="1067"/>
      <c r="R35" s="1069"/>
      <c r="S35" s="1071"/>
      <c r="T35" s="93"/>
      <c r="U35" s="196"/>
      <c r="V35" s="129"/>
    </row>
    <row r="36" spans="1:22" ht="15.75" customHeight="1" thickBot="1">
      <c r="A36" s="86" t="s">
        <v>135</v>
      </c>
      <c r="B36" s="85" t="s">
        <v>59</v>
      </c>
      <c r="C36" s="84">
        <v>2007</v>
      </c>
      <c r="D36" s="890" t="s">
        <v>133</v>
      </c>
      <c r="E36" s="393">
        <v>24</v>
      </c>
      <c r="F36" s="417">
        <f t="shared" si="0"/>
        <v>36</v>
      </c>
      <c r="G36" s="387">
        <v>814</v>
      </c>
      <c r="H36" s="238">
        <v>759</v>
      </c>
      <c r="I36" s="467">
        <v>836</v>
      </c>
      <c r="J36" s="425">
        <v>51</v>
      </c>
      <c r="K36" s="272">
        <v>15</v>
      </c>
      <c r="L36" s="428">
        <f t="shared" si="1"/>
        <v>45</v>
      </c>
      <c r="M36" s="406">
        <v>13</v>
      </c>
      <c r="N36" s="434">
        <f t="shared" si="2"/>
        <v>19.5</v>
      </c>
      <c r="O36" s="107">
        <f t="shared" si="3"/>
        <v>151.5</v>
      </c>
      <c r="P36" s="87">
        <f t="shared" si="4"/>
        <v>54</v>
      </c>
      <c r="Q36" s="1067"/>
      <c r="R36" s="1069"/>
      <c r="S36" s="1072"/>
      <c r="U36" s="196"/>
    </row>
    <row r="37" spans="1:22" ht="15.75" customHeight="1" thickBot="1">
      <c r="A37" s="502" t="s">
        <v>82</v>
      </c>
      <c r="B37" s="503" t="s">
        <v>83</v>
      </c>
      <c r="C37" s="504">
        <v>2006</v>
      </c>
      <c r="D37" s="499" t="s">
        <v>84</v>
      </c>
      <c r="E37" s="394">
        <v>45</v>
      </c>
      <c r="F37" s="418">
        <f t="shared" si="0"/>
        <v>67.5</v>
      </c>
      <c r="G37" s="384">
        <v>956</v>
      </c>
      <c r="H37" s="236">
        <v>946</v>
      </c>
      <c r="I37" s="468">
        <v>946</v>
      </c>
      <c r="J37" s="423">
        <v>75</v>
      </c>
      <c r="K37" s="270">
        <v>25</v>
      </c>
      <c r="L37" s="431">
        <f t="shared" si="1"/>
        <v>75</v>
      </c>
      <c r="M37" s="277">
        <v>36</v>
      </c>
      <c r="N37" s="432">
        <f t="shared" si="2"/>
        <v>54</v>
      </c>
      <c r="O37" s="107">
        <f>(F37+J37+L37+N37)</f>
        <v>271.5</v>
      </c>
      <c r="P37" s="87">
        <f t="shared" si="4"/>
        <v>5</v>
      </c>
      <c r="Q37" s="1067">
        <f>(O37+O38+O39+O40)</f>
        <v>1156</v>
      </c>
      <c r="R37" s="1068">
        <f>(O37+O38+O39+O40)-MIN(O37,O38,O39,O40)</f>
        <v>889.5</v>
      </c>
      <c r="S37" s="1070">
        <f t="shared" ref="S37" si="11">RANK(R37,$R$9:$R$68)</f>
        <v>1</v>
      </c>
      <c r="U37" s="196"/>
    </row>
    <row r="38" spans="1:22" ht="15.75" customHeight="1" thickBot="1">
      <c r="A38" s="483" t="s">
        <v>85</v>
      </c>
      <c r="B38" s="505" t="s">
        <v>46</v>
      </c>
      <c r="C38" s="506">
        <v>2005</v>
      </c>
      <c r="D38" s="499" t="s">
        <v>84</v>
      </c>
      <c r="E38" s="391">
        <v>52</v>
      </c>
      <c r="F38" s="415">
        <f t="shared" si="0"/>
        <v>78</v>
      </c>
      <c r="G38" s="281">
        <v>979</v>
      </c>
      <c r="H38" s="380">
        <v>1016</v>
      </c>
      <c r="I38" s="469">
        <v>1020</v>
      </c>
      <c r="J38" s="427">
        <v>89</v>
      </c>
      <c r="K38" s="271">
        <v>25</v>
      </c>
      <c r="L38" s="428">
        <f t="shared" si="1"/>
        <v>75</v>
      </c>
      <c r="M38" s="400">
        <v>27</v>
      </c>
      <c r="N38" s="432">
        <f t="shared" si="2"/>
        <v>40.5</v>
      </c>
      <c r="O38" s="107">
        <f>(F38+J38+L38+N38)</f>
        <v>282.5</v>
      </c>
      <c r="P38" s="87">
        <f t="shared" si="4"/>
        <v>3</v>
      </c>
      <c r="Q38" s="1067"/>
      <c r="R38" s="1069"/>
      <c r="S38" s="1071"/>
      <c r="U38" s="196"/>
    </row>
    <row r="39" spans="1:22" ht="15.75" customHeight="1" thickBot="1">
      <c r="A39" s="480" t="s">
        <v>86</v>
      </c>
      <c r="B39" s="507" t="s">
        <v>87</v>
      </c>
      <c r="C39" s="508">
        <v>2004</v>
      </c>
      <c r="D39" s="499" t="s">
        <v>84</v>
      </c>
      <c r="E39" s="391">
        <v>48</v>
      </c>
      <c r="F39" s="415">
        <f t="shared" si="0"/>
        <v>72</v>
      </c>
      <c r="G39" s="281">
        <v>938</v>
      </c>
      <c r="H39" s="380">
        <v>979</v>
      </c>
      <c r="I39" s="469">
        <v>933</v>
      </c>
      <c r="J39" s="427">
        <v>79</v>
      </c>
      <c r="K39" s="271">
        <v>24</v>
      </c>
      <c r="L39" s="428">
        <f t="shared" si="1"/>
        <v>72</v>
      </c>
      <c r="M39" s="400">
        <v>29</v>
      </c>
      <c r="N39" s="432">
        <f t="shared" si="2"/>
        <v>43.5</v>
      </c>
      <c r="O39" s="107">
        <f>(F39+J39+L39+N39)</f>
        <v>266.5</v>
      </c>
      <c r="P39" s="87">
        <f t="shared" si="4"/>
        <v>6</v>
      </c>
      <c r="Q39" s="1067"/>
      <c r="R39" s="1069"/>
      <c r="S39" s="1071"/>
      <c r="U39" s="196"/>
    </row>
    <row r="40" spans="1:22" ht="15.75" customHeight="1" thickBot="1">
      <c r="A40" s="539" t="s">
        <v>66</v>
      </c>
      <c r="B40" s="584" t="s">
        <v>88</v>
      </c>
      <c r="C40" s="530">
        <v>2006</v>
      </c>
      <c r="D40" s="499" t="s">
        <v>84</v>
      </c>
      <c r="E40" s="395">
        <v>89</v>
      </c>
      <c r="F40" s="417">
        <f t="shared" si="0"/>
        <v>133.5</v>
      </c>
      <c r="G40" s="387">
        <v>803</v>
      </c>
      <c r="H40" s="238">
        <v>822</v>
      </c>
      <c r="I40" s="467">
        <v>824</v>
      </c>
      <c r="J40" s="425">
        <v>49</v>
      </c>
      <c r="K40" s="272">
        <v>31</v>
      </c>
      <c r="L40" s="430">
        <f t="shared" si="1"/>
        <v>93</v>
      </c>
      <c r="M40" s="406">
        <v>40</v>
      </c>
      <c r="N40" s="432">
        <f t="shared" si="2"/>
        <v>60</v>
      </c>
      <c r="O40" s="107">
        <f>(F40+J40+L40+N40)</f>
        <v>335.5</v>
      </c>
      <c r="P40" s="87">
        <f t="shared" si="4"/>
        <v>1</v>
      </c>
      <c r="Q40" s="1067"/>
      <c r="R40" s="1069"/>
      <c r="S40" s="1072"/>
      <c r="U40" s="196"/>
    </row>
    <row r="41" spans="1:22" ht="15.75" customHeight="1" thickBot="1">
      <c r="A41" s="502" t="s">
        <v>89</v>
      </c>
      <c r="B41" s="509" t="s">
        <v>90</v>
      </c>
      <c r="C41" s="585">
        <v>2005</v>
      </c>
      <c r="D41" s="642" t="s">
        <v>91</v>
      </c>
      <c r="E41" s="273">
        <v>32</v>
      </c>
      <c r="F41" s="418">
        <f t="shared" si="0"/>
        <v>48</v>
      </c>
      <c r="G41" s="384">
        <v>793</v>
      </c>
      <c r="H41" s="236">
        <v>831</v>
      </c>
      <c r="I41" s="470">
        <v>847</v>
      </c>
      <c r="J41" s="426">
        <v>53</v>
      </c>
      <c r="K41" s="273">
        <v>19</v>
      </c>
      <c r="L41" s="431">
        <f t="shared" si="1"/>
        <v>57</v>
      </c>
      <c r="M41" s="404">
        <v>24</v>
      </c>
      <c r="N41" s="432">
        <f t="shared" si="2"/>
        <v>36</v>
      </c>
      <c r="O41" s="107">
        <f t="shared" ref="O41:O56" si="12">(F41+J41+L41+N41)</f>
        <v>194</v>
      </c>
      <c r="P41" s="87">
        <f t="shared" si="4"/>
        <v>32</v>
      </c>
      <c r="Q41" s="1081">
        <f>(O41+O42+O43+O44)</f>
        <v>662.5</v>
      </c>
      <c r="R41" s="1068">
        <f>(O41+O42+O43+O44)-MIN(O41,O42,O43,O44)</f>
        <v>540.5</v>
      </c>
      <c r="S41" s="1070">
        <f t="shared" ref="S41" si="13">RANK(R41,$R$9:$R$68)</f>
        <v>14</v>
      </c>
      <c r="U41" s="196"/>
    </row>
    <row r="42" spans="1:22" ht="15.75" customHeight="1" thickBot="1">
      <c r="A42" s="483" t="s">
        <v>92</v>
      </c>
      <c r="B42" s="484" t="s">
        <v>93</v>
      </c>
      <c r="C42" s="485">
        <v>2006</v>
      </c>
      <c r="D42" s="532" t="s">
        <v>91</v>
      </c>
      <c r="E42" s="276">
        <v>27</v>
      </c>
      <c r="F42" s="415">
        <f t="shared" si="0"/>
        <v>40.5</v>
      </c>
      <c r="G42" s="281"/>
      <c r="H42" s="380"/>
      <c r="I42" s="471">
        <v>828</v>
      </c>
      <c r="J42" s="420">
        <v>49</v>
      </c>
      <c r="K42" s="274">
        <v>16</v>
      </c>
      <c r="L42" s="428">
        <f t="shared" si="1"/>
        <v>48</v>
      </c>
      <c r="M42" s="407">
        <v>26</v>
      </c>
      <c r="N42" s="432">
        <f t="shared" si="2"/>
        <v>39</v>
      </c>
      <c r="O42" s="107">
        <f t="shared" si="12"/>
        <v>176.5</v>
      </c>
      <c r="P42" s="87">
        <f t="shared" si="4"/>
        <v>46</v>
      </c>
      <c r="Q42" s="1081"/>
      <c r="R42" s="1069"/>
      <c r="S42" s="1071"/>
      <c r="U42" s="196"/>
    </row>
    <row r="43" spans="1:22" ht="15.75" customHeight="1" thickBot="1">
      <c r="A43" s="483" t="s">
        <v>94</v>
      </c>
      <c r="B43" s="484" t="s">
        <v>95</v>
      </c>
      <c r="C43" s="485">
        <v>2006</v>
      </c>
      <c r="D43" s="532" t="s">
        <v>91</v>
      </c>
      <c r="E43" s="274">
        <v>23</v>
      </c>
      <c r="F43" s="415">
        <f t="shared" si="0"/>
        <v>34.5</v>
      </c>
      <c r="G43" s="281">
        <v>834</v>
      </c>
      <c r="H43" s="380">
        <v>874</v>
      </c>
      <c r="I43" s="471">
        <v>872</v>
      </c>
      <c r="J43" s="424">
        <v>59</v>
      </c>
      <c r="K43" s="274">
        <v>17</v>
      </c>
      <c r="L43" s="428">
        <f t="shared" si="1"/>
        <v>51</v>
      </c>
      <c r="M43" s="405">
        <v>17</v>
      </c>
      <c r="N43" s="432">
        <f t="shared" si="2"/>
        <v>25.5</v>
      </c>
      <c r="O43" s="107">
        <f t="shared" si="12"/>
        <v>170</v>
      </c>
      <c r="P43" s="87">
        <f t="shared" si="4"/>
        <v>47</v>
      </c>
      <c r="Q43" s="1081"/>
      <c r="R43" s="1069"/>
      <c r="S43" s="1071"/>
      <c r="U43" s="196"/>
    </row>
    <row r="44" spans="1:22" ht="15.75" customHeight="1" thickBot="1">
      <c r="A44" s="526" t="s">
        <v>96</v>
      </c>
      <c r="B44" s="527" t="s">
        <v>44</v>
      </c>
      <c r="C44" s="528">
        <v>2005</v>
      </c>
      <c r="D44" s="648" t="s">
        <v>91</v>
      </c>
      <c r="E44" s="393">
        <v>19</v>
      </c>
      <c r="F44" s="417">
        <f t="shared" si="0"/>
        <v>28.5</v>
      </c>
      <c r="G44" s="387">
        <v>757</v>
      </c>
      <c r="H44" s="238"/>
      <c r="I44" s="467">
        <v>819</v>
      </c>
      <c r="J44" s="425">
        <v>47</v>
      </c>
      <c r="K44" s="272">
        <v>12</v>
      </c>
      <c r="L44" s="430">
        <f t="shared" si="1"/>
        <v>36</v>
      </c>
      <c r="M44" s="408">
        <v>7</v>
      </c>
      <c r="N44" s="432">
        <f t="shared" si="2"/>
        <v>10.5</v>
      </c>
      <c r="O44" s="107">
        <f t="shared" si="12"/>
        <v>122</v>
      </c>
      <c r="P44" s="87">
        <f t="shared" si="4"/>
        <v>59</v>
      </c>
      <c r="Q44" s="1081"/>
      <c r="R44" s="1069"/>
      <c r="S44" s="1072"/>
      <c r="U44" s="196"/>
    </row>
    <row r="45" spans="1:22" ht="15.75" customHeight="1" thickBot="1">
      <c r="A45" s="502" t="s">
        <v>97</v>
      </c>
      <c r="B45" s="509" t="s">
        <v>62</v>
      </c>
      <c r="C45" s="510">
        <v>2005</v>
      </c>
      <c r="D45" s="534" t="s">
        <v>98</v>
      </c>
      <c r="E45" s="270">
        <v>26</v>
      </c>
      <c r="F45" s="418">
        <f t="shared" si="0"/>
        <v>39</v>
      </c>
      <c r="G45" s="384">
        <v>879</v>
      </c>
      <c r="H45" s="236">
        <v>904</v>
      </c>
      <c r="I45" s="465">
        <v>908</v>
      </c>
      <c r="J45" s="426">
        <v>65</v>
      </c>
      <c r="K45" s="270">
        <v>21</v>
      </c>
      <c r="L45" s="431">
        <f t="shared" si="1"/>
        <v>63</v>
      </c>
      <c r="M45" s="409">
        <v>24</v>
      </c>
      <c r="N45" s="432">
        <f t="shared" si="2"/>
        <v>36</v>
      </c>
      <c r="O45" s="107">
        <f t="shared" si="12"/>
        <v>203</v>
      </c>
      <c r="P45" s="87">
        <f t="shared" si="4"/>
        <v>25</v>
      </c>
      <c r="Q45" s="1067">
        <f>(O45+O46+O47+O48)</f>
        <v>746.5</v>
      </c>
      <c r="R45" s="1068">
        <f>(O45+O46+O47+O48)-MIN(O45,O46,O47,O48)</f>
        <v>584.5</v>
      </c>
      <c r="S45" s="1070">
        <f t="shared" ref="S45" si="14">RANK(R45,$R$9:$R$68)</f>
        <v>11</v>
      </c>
      <c r="U45" s="196"/>
    </row>
    <row r="46" spans="1:22" ht="15.75" customHeight="1" thickBot="1">
      <c r="A46" s="483" t="s">
        <v>99</v>
      </c>
      <c r="B46" s="484" t="s">
        <v>100</v>
      </c>
      <c r="C46" s="485">
        <v>2005</v>
      </c>
      <c r="D46" s="608" t="s">
        <v>98</v>
      </c>
      <c r="E46" s="271">
        <v>24</v>
      </c>
      <c r="F46" s="415">
        <f t="shared" si="0"/>
        <v>36</v>
      </c>
      <c r="G46" s="281">
        <v>817</v>
      </c>
      <c r="H46" s="380">
        <v>842</v>
      </c>
      <c r="I46" s="466">
        <v>842</v>
      </c>
      <c r="J46" s="424">
        <v>53</v>
      </c>
      <c r="K46" s="271">
        <v>21</v>
      </c>
      <c r="L46" s="428">
        <f t="shared" si="1"/>
        <v>63</v>
      </c>
      <c r="M46" s="410">
        <v>27</v>
      </c>
      <c r="N46" s="432">
        <f t="shared" si="2"/>
        <v>40.5</v>
      </c>
      <c r="O46" s="107">
        <f t="shared" si="12"/>
        <v>192.5</v>
      </c>
      <c r="P46" s="87">
        <f t="shared" si="4"/>
        <v>35</v>
      </c>
      <c r="Q46" s="1067"/>
      <c r="R46" s="1069"/>
      <c r="S46" s="1071"/>
      <c r="U46" s="196"/>
    </row>
    <row r="47" spans="1:22" ht="15.75" customHeight="1" thickBot="1">
      <c r="A47" s="483" t="s">
        <v>101</v>
      </c>
      <c r="B47" s="484" t="s">
        <v>80</v>
      </c>
      <c r="C47" s="485">
        <v>2004</v>
      </c>
      <c r="D47" s="608" t="s">
        <v>98</v>
      </c>
      <c r="E47" s="271">
        <v>28</v>
      </c>
      <c r="F47" s="415">
        <f t="shared" si="0"/>
        <v>42</v>
      </c>
      <c r="G47" s="281">
        <v>810</v>
      </c>
      <c r="H47" s="380">
        <v>832</v>
      </c>
      <c r="I47" s="466">
        <v>836</v>
      </c>
      <c r="J47" s="427">
        <v>51</v>
      </c>
      <c r="K47" s="271">
        <v>20</v>
      </c>
      <c r="L47" s="428">
        <f t="shared" si="1"/>
        <v>60</v>
      </c>
      <c r="M47" s="410">
        <v>24</v>
      </c>
      <c r="N47" s="432">
        <f t="shared" si="2"/>
        <v>36</v>
      </c>
      <c r="O47" s="107">
        <f t="shared" si="12"/>
        <v>189</v>
      </c>
      <c r="P47" s="87">
        <f t="shared" si="4"/>
        <v>38</v>
      </c>
      <c r="Q47" s="1067"/>
      <c r="R47" s="1069"/>
      <c r="S47" s="1071"/>
      <c r="U47" s="196"/>
    </row>
    <row r="48" spans="1:22" ht="15.75" customHeight="1" thickBot="1">
      <c r="A48" s="526" t="s">
        <v>102</v>
      </c>
      <c r="B48" s="527" t="s">
        <v>103</v>
      </c>
      <c r="C48" s="528">
        <v>2005</v>
      </c>
      <c r="D48" s="648" t="s">
        <v>98</v>
      </c>
      <c r="E48" s="393">
        <v>21</v>
      </c>
      <c r="F48" s="417">
        <f t="shared" si="0"/>
        <v>31.5</v>
      </c>
      <c r="G48" s="387">
        <v>788</v>
      </c>
      <c r="H48" s="238">
        <v>807</v>
      </c>
      <c r="I48" s="467">
        <v>804</v>
      </c>
      <c r="J48" s="425">
        <v>45</v>
      </c>
      <c r="K48" s="272">
        <v>17</v>
      </c>
      <c r="L48" s="430">
        <f t="shared" si="1"/>
        <v>51</v>
      </c>
      <c r="M48" s="411">
        <v>23</v>
      </c>
      <c r="N48" s="432">
        <f t="shared" si="2"/>
        <v>34.5</v>
      </c>
      <c r="O48" s="107">
        <f t="shared" si="12"/>
        <v>162</v>
      </c>
      <c r="P48" s="87">
        <f t="shared" si="4"/>
        <v>51</v>
      </c>
      <c r="Q48" s="1067"/>
      <c r="R48" s="1069"/>
      <c r="S48" s="1072"/>
      <c r="U48" s="196"/>
    </row>
    <row r="49" spans="1:21" ht="15.75" customHeight="1" thickBot="1">
      <c r="A49" s="551" t="s">
        <v>104</v>
      </c>
      <c r="B49" s="548" t="s">
        <v>55</v>
      </c>
      <c r="C49" s="585">
        <v>2006</v>
      </c>
      <c r="D49" s="553" t="s">
        <v>105</v>
      </c>
      <c r="E49" s="270">
        <v>40</v>
      </c>
      <c r="F49" s="418">
        <f t="shared" si="0"/>
        <v>60</v>
      </c>
      <c r="G49" s="384">
        <v>802</v>
      </c>
      <c r="H49" s="236">
        <v>788</v>
      </c>
      <c r="I49" s="465">
        <v>834</v>
      </c>
      <c r="J49" s="423">
        <v>51</v>
      </c>
      <c r="K49" s="270">
        <v>22</v>
      </c>
      <c r="L49" s="431">
        <f t="shared" si="1"/>
        <v>66</v>
      </c>
      <c r="M49" s="409">
        <v>30</v>
      </c>
      <c r="N49" s="432">
        <f t="shared" si="2"/>
        <v>45</v>
      </c>
      <c r="O49" s="107">
        <f t="shared" si="12"/>
        <v>222</v>
      </c>
      <c r="P49" s="87">
        <f t="shared" si="4"/>
        <v>20</v>
      </c>
      <c r="Q49" s="1067">
        <f>(O49+O50+O51+O52)</f>
        <v>818.5</v>
      </c>
      <c r="R49" s="1068">
        <f>(O49+O50+O51+O52)-MIN(O49,O50,O51,O52)</f>
        <v>685</v>
      </c>
      <c r="S49" s="1070">
        <f t="shared" ref="S49" si="15">RANK(R49,$R$9:$R$68)</f>
        <v>5</v>
      </c>
      <c r="U49" s="196"/>
    </row>
    <row r="50" spans="1:21" ht="15.75" customHeight="1" thickBot="1">
      <c r="A50" s="483" t="s">
        <v>106</v>
      </c>
      <c r="B50" s="484" t="s">
        <v>50</v>
      </c>
      <c r="C50" s="485">
        <v>2007</v>
      </c>
      <c r="D50" s="553" t="s">
        <v>105</v>
      </c>
      <c r="E50" s="271">
        <v>49</v>
      </c>
      <c r="F50" s="415">
        <f t="shared" si="0"/>
        <v>73.5</v>
      </c>
      <c r="G50" s="281">
        <v>841</v>
      </c>
      <c r="H50" s="380">
        <v>854</v>
      </c>
      <c r="I50" s="466">
        <v>860</v>
      </c>
      <c r="J50" s="420">
        <v>57</v>
      </c>
      <c r="K50" s="271">
        <v>25</v>
      </c>
      <c r="L50" s="428">
        <f t="shared" si="1"/>
        <v>75</v>
      </c>
      <c r="M50" s="410">
        <v>33</v>
      </c>
      <c r="N50" s="432">
        <f t="shared" si="2"/>
        <v>49.5</v>
      </c>
      <c r="O50" s="107">
        <f t="shared" si="12"/>
        <v>255</v>
      </c>
      <c r="P50" s="87">
        <f t="shared" si="4"/>
        <v>8</v>
      </c>
      <c r="Q50" s="1067"/>
      <c r="R50" s="1069"/>
      <c r="S50" s="1071"/>
      <c r="U50" s="196"/>
    </row>
    <row r="51" spans="1:21" ht="15.75" customHeight="1" thickBot="1">
      <c r="A51" s="483" t="s">
        <v>107</v>
      </c>
      <c r="B51" s="484" t="s">
        <v>108</v>
      </c>
      <c r="C51" s="485">
        <v>2007</v>
      </c>
      <c r="D51" s="553" t="s">
        <v>105</v>
      </c>
      <c r="E51" s="271">
        <v>32</v>
      </c>
      <c r="F51" s="415">
        <f t="shared" si="0"/>
        <v>48</v>
      </c>
      <c r="G51" s="281">
        <v>793</v>
      </c>
      <c r="H51" s="380">
        <v>794</v>
      </c>
      <c r="I51" s="466">
        <v>783</v>
      </c>
      <c r="J51" s="424">
        <v>43</v>
      </c>
      <c r="K51" s="271">
        <v>27</v>
      </c>
      <c r="L51" s="428">
        <f t="shared" si="1"/>
        <v>81</v>
      </c>
      <c r="M51" s="410">
        <v>24</v>
      </c>
      <c r="N51" s="432">
        <f t="shared" si="2"/>
        <v>36</v>
      </c>
      <c r="O51" s="107">
        <f t="shared" si="12"/>
        <v>208</v>
      </c>
      <c r="P51" s="87">
        <f t="shared" si="4"/>
        <v>23</v>
      </c>
      <c r="Q51" s="1067"/>
      <c r="R51" s="1069"/>
      <c r="S51" s="1071"/>
      <c r="U51" s="196"/>
    </row>
    <row r="52" spans="1:21" ht="15.75" customHeight="1" thickBot="1">
      <c r="A52" s="552" t="s">
        <v>306</v>
      </c>
      <c r="B52" s="555" t="s">
        <v>109</v>
      </c>
      <c r="C52" s="556">
        <v>2006</v>
      </c>
      <c r="D52" s="553" t="s">
        <v>105</v>
      </c>
      <c r="E52" s="280">
        <v>21</v>
      </c>
      <c r="F52" s="417">
        <f t="shared" si="0"/>
        <v>31.5</v>
      </c>
      <c r="G52" s="385">
        <v>802</v>
      </c>
      <c r="H52" s="287">
        <v>798</v>
      </c>
      <c r="I52" s="472">
        <v>782</v>
      </c>
      <c r="J52" s="425">
        <v>45</v>
      </c>
      <c r="K52" s="280">
        <v>15</v>
      </c>
      <c r="L52" s="430">
        <f t="shared" si="1"/>
        <v>45</v>
      </c>
      <c r="M52" s="412">
        <v>8</v>
      </c>
      <c r="N52" s="432">
        <f t="shared" si="2"/>
        <v>12</v>
      </c>
      <c r="O52" s="107">
        <f t="shared" si="12"/>
        <v>133.5</v>
      </c>
      <c r="P52" s="87">
        <f t="shared" si="4"/>
        <v>57</v>
      </c>
      <c r="Q52" s="1067"/>
      <c r="R52" s="1069"/>
      <c r="S52" s="1072"/>
      <c r="T52" s="81"/>
      <c r="U52" s="196"/>
    </row>
    <row r="53" spans="1:21" ht="15.75" customHeight="1" thickBot="1">
      <c r="A53" s="551" t="s">
        <v>110</v>
      </c>
      <c r="B53" s="548" t="s">
        <v>67</v>
      </c>
      <c r="C53" s="585">
        <v>2005</v>
      </c>
      <c r="D53" s="642" t="s">
        <v>111</v>
      </c>
      <c r="E53" s="396">
        <v>19</v>
      </c>
      <c r="F53" s="418">
        <f t="shared" si="0"/>
        <v>28.5</v>
      </c>
      <c r="G53" s="386">
        <v>701</v>
      </c>
      <c r="H53" s="237">
        <v>659</v>
      </c>
      <c r="I53" s="473">
        <v>739</v>
      </c>
      <c r="J53" s="423">
        <v>33</v>
      </c>
      <c r="K53" s="396">
        <v>24</v>
      </c>
      <c r="L53" s="431">
        <f t="shared" si="1"/>
        <v>72</v>
      </c>
      <c r="M53" s="407">
        <v>30</v>
      </c>
      <c r="N53" s="432">
        <f t="shared" si="2"/>
        <v>45</v>
      </c>
      <c r="O53" s="107">
        <f t="shared" si="12"/>
        <v>178.5</v>
      </c>
      <c r="P53" s="87">
        <f t="shared" si="4"/>
        <v>44</v>
      </c>
      <c r="Q53" s="1067">
        <f>(O53+O54+O55+O56)</f>
        <v>887</v>
      </c>
      <c r="R53" s="1068">
        <f>(O53+O54+O55+O56)-MIN(O53,O54,O55,O56)</f>
        <v>708.5</v>
      </c>
      <c r="S53" s="1070">
        <f t="shared" ref="S53" si="16">RANK(R53,$R$9:$R$68)</f>
        <v>3</v>
      </c>
      <c r="U53" s="196"/>
    </row>
    <row r="54" spans="1:21" ht="15.75" customHeight="1" thickBot="1">
      <c r="A54" s="483" t="s">
        <v>112</v>
      </c>
      <c r="B54" s="484" t="s">
        <v>60</v>
      </c>
      <c r="C54" s="485">
        <v>2005</v>
      </c>
      <c r="D54" s="553" t="s">
        <v>111</v>
      </c>
      <c r="E54" s="274">
        <v>39</v>
      </c>
      <c r="F54" s="415">
        <f t="shared" si="0"/>
        <v>58.5</v>
      </c>
      <c r="G54" s="281">
        <v>737</v>
      </c>
      <c r="H54" s="380">
        <v>821</v>
      </c>
      <c r="I54" s="471">
        <v>850</v>
      </c>
      <c r="J54" s="420">
        <v>55</v>
      </c>
      <c r="K54" s="274">
        <v>31</v>
      </c>
      <c r="L54" s="428">
        <f t="shared" si="1"/>
        <v>93</v>
      </c>
      <c r="M54" s="405">
        <v>37</v>
      </c>
      <c r="N54" s="432">
        <f t="shared" si="2"/>
        <v>55.5</v>
      </c>
      <c r="O54" s="107">
        <f t="shared" si="12"/>
        <v>262</v>
      </c>
      <c r="P54" s="87">
        <f t="shared" si="4"/>
        <v>7</v>
      </c>
      <c r="Q54" s="1067"/>
      <c r="R54" s="1069"/>
      <c r="S54" s="1071"/>
      <c r="U54" s="196"/>
    </row>
    <row r="55" spans="1:21" ht="15.75" customHeight="1" thickBot="1">
      <c r="A55" s="483" t="s">
        <v>113</v>
      </c>
      <c r="B55" s="484" t="s">
        <v>80</v>
      </c>
      <c r="C55" s="485">
        <v>2007</v>
      </c>
      <c r="D55" s="553" t="s">
        <v>111</v>
      </c>
      <c r="E55" s="274">
        <v>28</v>
      </c>
      <c r="F55" s="415">
        <f t="shared" si="0"/>
        <v>42</v>
      </c>
      <c r="G55" s="281">
        <v>843</v>
      </c>
      <c r="H55" s="380">
        <v>848</v>
      </c>
      <c r="I55" s="471">
        <v>880</v>
      </c>
      <c r="J55" s="420">
        <v>61</v>
      </c>
      <c r="K55" s="274">
        <v>23</v>
      </c>
      <c r="L55" s="428">
        <f t="shared" si="1"/>
        <v>69</v>
      </c>
      <c r="M55" s="405">
        <v>20</v>
      </c>
      <c r="N55" s="432">
        <f t="shared" si="2"/>
        <v>30</v>
      </c>
      <c r="O55" s="107">
        <f t="shared" si="12"/>
        <v>202</v>
      </c>
      <c r="P55" s="87">
        <f t="shared" si="4"/>
        <v>26</v>
      </c>
      <c r="Q55" s="1067"/>
      <c r="R55" s="1069"/>
      <c r="S55" s="1071"/>
      <c r="U55" s="196"/>
    </row>
    <row r="56" spans="1:21" ht="15.75" customHeight="1" thickBot="1">
      <c r="A56" s="552" t="s">
        <v>114</v>
      </c>
      <c r="B56" s="555" t="s">
        <v>59</v>
      </c>
      <c r="C56" s="556">
        <v>2005</v>
      </c>
      <c r="D56" s="553" t="s">
        <v>111</v>
      </c>
      <c r="E56" s="397">
        <v>43</v>
      </c>
      <c r="F56" s="417">
        <f t="shared" si="0"/>
        <v>64.5</v>
      </c>
      <c r="G56" s="385">
        <v>737</v>
      </c>
      <c r="H56" s="287">
        <v>798</v>
      </c>
      <c r="I56" s="474">
        <v>802</v>
      </c>
      <c r="J56" s="422">
        <v>45</v>
      </c>
      <c r="K56" s="397">
        <v>30</v>
      </c>
      <c r="L56" s="430">
        <f t="shared" si="1"/>
        <v>90</v>
      </c>
      <c r="M56" s="406">
        <v>30</v>
      </c>
      <c r="N56" s="432">
        <f t="shared" si="2"/>
        <v>45</v>
      </c>
      <c r="O56" s="107">
        <f t="shared" si="12"/>
        <v>244.5</v>
      </c>
      <c r="P56" s="87">
        <f t="shared" si="4"/>
        <v>11</v>
      </c>
      <c r="Q56" s="1067"/>
      <c r="R56" s="1069"/>
      <c r="S56" s="1072"/>
      <c r="U56" s="196"/>
    </row>
    <row r="57" spans="1:21" ht="15.75" customHeight="1" thickBot="1">
      <c r="A57" s="502" t="s">
        <v>115</v>
      </c>
      <c r="B57" s="509" t="s">
        <v>44</v>
      </c>
      <c r="C57" s="510">
        <v>2004</v>
      </c>
      <c r="D57" s="642" t="s">
        <v>116</v>
      </c>
      <c r="E57" s="277">
        <v>42</v>
      </c>
      <c r="F57" s="418">
        <f t="shared" si="0"/>
        <v>63</v>
      </c>
      <c r="G57" s="386">
        <v>823</v>
      </c>
      <c r="H57" s="237">
        <v>759</v>
      </c>
      <c r="I57" s="475">
        <v>818</v>
      </c>
      <c r="J57" s="426">
        <v>49</v>
      </c>
      <c r="K57" s="277">
        <v>22</v>
      </c>
      <c r="L57" s="431">
        <f t="shared" si="1"/>
        <v>66</v>
      </c>
      <c r="M57" s="413">
        <v>38</v>
      </c>
      <c r="N57" s="432">
        <f t="shared" si="2"/>
        <v>57</v>
      </c>
      <c r="O57" s="107">
        <f t="shared" ref="O57:O68" si="17">(F57+J57+L57+N57)</f>
        <v>235</v>
      </c>
      <c r="P57" s="87">
        <f t="shared" si="4"/>
        <v>17</v>
      </c>
      <c r="Q57" s="1067">
        <f>(O57+O58+O59+O60)</f>
        <v>783</v>
      </c>
      <c r="R57" s="1068">
        <f>(O57+O58+O59+O60)-MIN(O57,O58,O59,O60)</f>
        <v>621.5</v>
      </c>
      <c r="S57" s="1070">
        <f t="shared" ref="S57" si="18">RANK(R57,$R$9:$R$68)</f>
        <v>9</v>
      </c>
      <c r="U57" s="196"/>
    </row>
    <row r="58" spans="1:21" ht="15.75" customHeight="1" thickBot="1">
      <c r="A58" s="483" t="s">
        <v>117</v>
      </c>
      <c r="B58" s="484" t="s">
        <v>60</v>
      </c>
      <c r="C58" s="485">
        <v>2006</v>
      </c>
      <c r="D58" s="534" t="s">
        <v>116</v>
      </c>
      <c r="E58" s="271">
        <v>24</v>
      </c>
      <c r="F58" s="415">
        <f t="shared" si="0"/>
        <v>36</v>
      </c>
      <c r="G58" s="281">
        <v>812</v>
      </c>
      <c r="H58" s="380">
        <v>872</v>
      </c>
      <c r="I58" s="466">
        <v>896</v>
      </c>
      <c r="J58" s="424">
        <v>63</v>
      </c>
      <c r="K58" s="271">
        <v>20</v>
      </c>
      <c r="L58" s="428">
        <f t="shared" si="1"/>
        <v>60</v>
      </c>
      <c r="M58" s="410">
        <v>31</v>
      </c>
      <c r="N58" s="432">
        <f t="shared" si="2"/>
        <v>46.5</v>
      </c>
      <c r="O58" s="107">
        <f t="shared" si="17"/>
        <v>205.5</v>
      </c>
      <c r="P58" s="87">
        <f t="shared" si="4"/>
        <v>24</v>
      </c>
      <c r="Q58" s="1067"/>
      <c r="R58" s="1069"/>
      <c r="S58" s="1071"/>
      <c r="U58" s="196"/>
    </row>
    <row r="59" spans="1:21" ht="15.75" customHeight="1" thickBot="1">
      <c r="A59" s="483" t="s">
        <v>118</v>
      </c>
      <c r="B59" s="484" t="s">
        <v>60</v>
      </c>
      <c r="C59" s="485">
        <v>2006</v>
      </c>
      <c r="D59" s="532" t="s">
        <v>116</v>
      </c>
      <c r="E59" s="271">
        <v>28</v>
      </c>
      <c r="F59" s="415">
        <f t="shared" si="0"/>
        <v>42</v>
      </c>
      <c r="G59" s="281">
        <v>807</v>
      </c>
      <c r="H59" s="380">
        <v>873</v>
      </c>
      <c r="I59" s="466">
        <v>880</v>
      </c>
      <c r="J59" s="420">
        <v>61</v>
      </c>
      <c r="K59" s="271">
        <v>17</v>
      </c>
      <c r="L59" s="428">
        <f t="shared" si="1"/>
        <v>51</v>
      </c>
      <c r="M59" s="410">
        <v>18</v>
      </c>
      <c r="N59" s="432">
        <f t="shared" si="2"/>
        <v>27</v>
      </c>
      <c r="O59" s="107">
        <f t="shared" si="17"/>
        <v>181</v>
      </c>
      <c r="P59" s="87">
        <f t="shared" si="4"/>
        <v>43</v>
      </c>
      <c r="Q59" s="1067"/>
      <c r="R59" s="1069"/>
      <c r="S59" s="1071"/>
      <c r="U59" s="196"/>
    </row>
    <row r="60" spans="1:21" ht="15.75" customHeight="1" thickBot="1">
      <c r="A60" s="526" t="s">
        <v>119</v>
      </c>
      <c r="B60" s="527" t="s">
        <v>120</v>
      </c>
      <c r="C60" s="528">
        <v>2006</v>
      </c>
      <c r="D60" s="534" t="s">
        <v>116</v>
      </c>
      <c r="E60" s="278">
        <v>20</v>
      </c>
      <c r="F60" s="722">
        <f t="shared" si="0"/>
        <v>30</v>
      </c>
      <c r="G60" s="385">
        <v>853</v>
      </c>
      <c r="H60" s="287"/>
      <c r="I60" s="867">
        <v>852</v>
      </c>
      <c r="J60" s="421">
        <v>55</v>
      </c>
      <c r="K60" s="389">
        <v>20</v>
      </c>
      <c r="L60" s="429">
        <f t="shared" si="1"/>
        <v>60</v>
      </c>
      <c r="M60" s="868">
        <v>11</v>
      </c>
      <c r="N60" s="432">
        <f>M60*1.5</f>
        <v>16.5</v>
      </c>
      <c r="O60" s="107">
        <f>(F60+J60+L60+N60)</f>
        <v>161.5</v>
      </c>
      <c r="P60" s="87">
        <f t="shared" si="4"/>
        <v>53</v>
      </c>
      <c r="Q60" s="1067"/>
      <c r="R60" s="1069"/>
      <c r="S60" s="1072"/>
      <c r="U60" s="196"/>
    </row>
    <row r="61" spans="1:21" ht="15.75" customHeight="1" thickBot="1">
      <c r="A61" s="551" t="s">
        <v>121</v>
      </c>
      <c r="B61" s="516" t="s">
        <v>62</v>
      </c>
      <c r="C61" s="517">
        <v>2005</v>
      </c>
      <c r="D61" s="642" t="s">
        <v>122</v>
      </c>
      <c r="E61" s="280">
        <v>33</v>
      </c>
      <c r="F61" s="874">
        <f t="shared" si="0"/>
        <v>49.5</v>
      </c>
      <c r="G61" s="386">
        <v>899</v>
      </c>
      <c r="H61" s="237">
        <v>942</v>
      </c>
      <c r="I61" s="477">
        <v>905</v>
      </c>
      <c r="J61" s="422">
        <v>73</v>
      </c>
      <c r="K61" s="398">
        <v>27</v>
      </c>
      <c r="L61" s="869">
        <f t="shared" si="1"/>
        <v>81</v>
      </c>
      <c r="M61" s="414">
        <v>32</v>
      </c>
      <c r="N61" s="432">
        <f t="shared" ref="N61:N64" si="19">M61*1.5</f>
        <v>48</v>
      </c>
      <c r="O61" s="107">
        <f t="shared" si="17"/>
        <v>251.5</v>
      </c>
      <c r="P61" s="87">
        <f t="shared" si="4"/>
        <v>9</v>
      </c>
      <c r="Q61" s="1067">
        <f>(O61+O62+O63+O64)</f>
        <v>893.5</v>
      </c>
      <c r="R61" s="1068">
        <f>(O61+O62+O63+O64)-MIN(O61,O62,O63,O64)</f>
        <v>703</v>
      </c>
      <c r="S61" s="1070">
        <f t="shared" ref="S61" si="20">RANK(R61,$R$9:$R$68)</f>
        <v>4</v>
      </c>
      <c r="U61" s="196"/>
    </row>
    <row r="62" spans="1:21" ht="15.75" customHeight="1" thickBot="1">
      <c r="A62" s="483" t="s">
        <v>123</v>
      </c>
      <c r="B62" s="516" t="s">
        <v>124</v>
      </c>
      <c r="C62" s="517">
        <v>2004</v>
      </c>
      <c r="D62" s="532" t="s">
        <v>122</v>
      </c>
      <c r="E62" s="271">
        <v>34</v>
      </c>
      <c r="F62" s="874">
        <f t="shared" si="0"/>
        <v>51</v>
      </c>
      <c r="G62" s="386">
        <v>802</v>
      </c>
      <c r="H62" s="237">
        <v>795</v>
      </c>
      <c r="I62" s="477">
        <v>835</v>
      </c>
      <c r="J62" s="422">
        <v>51</v>
      </c>
      <c r="K62" s="398">
        <v>29</v>
      </c>
      <c r="L62" s="870">
        <f t="shared" si="1"/>
        <v>87</v>
      </c>
      <c r="M62" s="414">
        <v>33</v>
      </c>
      <c r="N62" s="432">
        <f t="shared" si="19"/>
        <v>49.5</v>
      </c>
      <c r="O62" s="107">
        <f t="shared" si="17"/>
        <v>238.5</v>
      </c>
      <c r="P62" s="87">
        <f t="shared" si="4"/>
        <v>15</v>
      </c>
      <c r="Q62" s="1067"/>
      <c r="R62" s="1069"/>
      <c r="S62" s="1071"/>
      <c r="U62" s="196"/>
    </row>
    <row r="63" spans="1:21" ht="15.75" customHeight="1" thickBot="1">
      <c r="A63" s="567" t="s">
        <v>125</v>
      </c>
      <c r="B63" s="516" t="s">
        <v>60</v>
      </c>
      <c r="C63" s="517">
        <v>2005</v>
      </c>
      <c r="D63" s="534" t="s">
        <v>122</v>
      </c>
      <c r="E63" s="271">
        <v>26</v>
      </c>
      <c r="F63" s="874">
        <f t="shared" si="0"/>
        <v>39</v>
      </c>
      <c r="G63" s="386"/>
      <c r="H63" s="237"/>
      <c r="I63" s="477">
        <v>834</v>
      </c>
      <c r="J63" s="422">
        <v>51</v>
      </c>
      <c r="K63" s="398">
        <v>23</v>
      </c>
      <c r="L63" s="871">
        <f t="shared" si="1"/>
        <v>69</v>
      </c>
      <c r="M63" s="414">
        <v>36</v>
      </c>
      <c r="N63" s="432">
        <f t="shared" si="19"/>
        <v>54</v>
      </c>
      <c r="O63" s="107">
        <f t="shared" si="17"/>
        <v>213</v>
      </c>
      <c r="P63" s="87">
        <f t="shared" si="4"/>
        <v>21</v>
      </c>
      <c r="Q63" s="1067"/>
      <c r="R63" s="1069"/>
      <c r="S63" s="1071"/>
      <c r="U63" s="196"/>
    </row>
    <row r="64" spans="1:21" ht="15.75" customHeight="1" thickBot="1">
      <c r="A64" s="526" t="s">
        <v>126</v>
      </c>
      <c r="B64" s="527" t="s">
        <v>88</v>
      </c>
      <c r="C64" s="528">
        <v>2004</v>
      </c>
      <c r="D64" s="648" t="s">
        <v>122</v>
      </c>
      <c r="E64" s="389">
        <v>23</v>
      </c>
      <c r="F64" s="722">
        <f t="shared" si="0"/>
        <v>34.5</v>
      </c>
      <c r="G64" s="385">
        <v>892</v>
      </c>
      <c r="H64" s="285"/>
      <c r="I64" s="867">
        <v>895</v>
      </c>
      <c r="J64" s="421">
        <v>63</v>
      </c>
      <c r="K64" s="389">
        <v>21</v>
      </c>
      <c r="L64" s="636">
        <f t="shared" si="1"/>
        <v>63</v>
      </c>
      <c r="M64" s="868">
        <v>20</v>
      </c>
      <c r="N64" s="432">
        <f t="shared" si="19"/>
        <v>30</v>
      </c>
      <c r="O64" s="107">
        <f>(F64+J64+L64+N64)</f>
        <v>190.5</v>
      </c>
      <c r="P64" s="87">
        <f t="shared" si="4"/>
        <v>37</v>
      </c>
      <c r="Q64" s="1067"/>
      <c r="R64" s="1069"/>
      <c r="S64" s="1072"/>
      <c r="U64" s="196"/>
    </row>
    <row r="65" spans="1:21" ht="15.75" customHeight="1" thickBot="1">
      <c r="A65" s="551" t="s">
        <v>127</v>
      </c>
      <c r="B65" s="513" t="s">
        <v>128</v>
      </c>
      <c r="C65" s="514">
        <v>2005</v>
      </c>
      <c r="D65" s="642" t="s">
        <v>129</v>
      </c>
      <c r="E65" s="398">
        <v>22</v>
      </c>
      <c r="F65" s="417">
        <f t="shared" si="0"/>
        <v>33</v>
      </c>
      <c r="G65" s="386"/>
      <c r="H65" s="237">
        <v>826</v>
      </c>
      <c r="I65" s="477">
        <v>876</v>
      </c>
      <c r="J65" s="424">
        <v>59</v>
      </c>
      <c r="K65" s="398">
        <v>15</v>
      </c>
      <c r="L65" s="430">
        <f t="shared" si="1"/>
        <v>45</v>
      </c>
      <c r="M65" s="414">
        <v>32</v>
      </c>
      <c r="N65" s="432">
        <f t="shared" si="2"/>
        <v>48</v>
      </c>
      <c r="O65" s="107">
        <f t="shared" si="17"/>
        <v>185</v>
      </c>
      <c r="P65" s="87">
        <f t="shared" si="4"/>
        <v>41</v>
      </c>
      <c r="Q65" s="1067">
        <f>(O65+O66+O67+O68)</f>
        <v>765</v>
      </c>
      <c r="R65" s="1068">
        <f>(O65+O66+O67+O68)-MIN(O65,O66,O67,O68)</f>
        <v>580</v>
      </c>
      <c r="S65" s="1070">
        <f t="shared" ref="S65" si="21">RANK(R65,$R$9:$R$68)</f>
        <v>12</v>
      </c>
      <c r="U65" s="196"/>
    </row>
    <row r="66" spans="1:21" ht="15.75" customHeight="1" thickBot="1">
      <c r="A66" s="502" t="s">
        <v>130</v>
      </c>
      <c r="B66" s="484" t="s">
        <v>90</v>
      </c>
      <c r="C66" s="485">
        <v>2006</v>
      </c>
      <c r="D66" s="532" t="s">
        <v>129</v>
      </c>
      <c r="E66" s="271">
        <v>29</v>
      </c>
      <c r="F66" s="415">
        <f t="shared" si="0"/>
        <v>43.5</v>
      </c>
      <c r="G66" s="281">
        <v>692</v>
      </c>
      <c r="H66" s="380">
        <v>803</v>
      </c>
      <c r="I66" s="466">
        <v>824</v>
      </c>
      <c r="J66" s="427">
        <v>49</v>
      </c>
      <c r="K66" s="271">
        <v>20</v>
      </c>
      <c r="L66" s="428">
        <f t="shared" si="1"/>
        <v>60</v>
      </c>
      <c r="M66" s="410">
        <v>30</v>
      </c>
      <c r="N66" s="432">
        <f t="shared" si="2"/>
        <v>45</v>
      </c>
      <c r="O66" s="107">
        <f t="shared" si="17"/>
        <v>197.5</v>
      </c>
      <c r="P66" s="87">
        <f t="shared" si="4"/>
        <v>28</v>
      </c>
      <c r="Q66" s="1067"/>
      <c r="R66" s="1069"/>
      <c r="S66" s="1071"/>
      <c r="U66" s="196"/>
    </row>
    <row r="67" spans="1:21" ht="15.75" customHeight="1" thickBot="1">
      <c r="A67" s="483" t="s">
        <v>131</v>
      </c>
      <c r="B67" s="484" t="s">
        <v>124</v>
      </c>
      <c r="C67" s="485">
        <v>2007</v>
      </c>
      <c r="D67" s="532" t="s">
        <v>129</v>
      </c>
      <c r="E67" s="398">
        <v>23</v>
      </c>
      <c r="F67" s="417">
        <f t="shared" si="0"/>
        <v>34.5</v>
      </c>
      <c r="G67" s="386">
        <v>756</v>
      </c>
      <c r="H67" s="237"/>
      <c r="I67" s="477">
        <v>799</v>
      </c>
      <c r="J67" s="427">
        <v>43</v>
      </c>
      <c r="K67" s="398">
        <v>21</v>
      </c>
      <c r="L67" s="430">
        <f t="shared" si="1"/>
        <v>63</v>
      </c>
      <c r="M67" s="414">
        <v>32</v>
      </c>
      <c r="N67" s="432">
        <f t="shared" si="2"/>
        <v>48</v>
      </c>
      <c r="O67" s="107">
        <f t="shared" si="17"/>
        <v>188.5</v>
      </c>
      <c r="P67" s="87">
        <f t="shared" si="4"/>
        <v>39</v>
      </c>
      <c r="Q67" s="1067"/>
      <c r="R67" s="1069"/>
      <c r="S67" s="1071"/>
      <c r="U67" s="196"/>
    </row>
    <row r="68" spans="1:21" ht="15.75" customHeight="1" thickBot="1">
      <c r="A68" s="526" t="s">
        <v>297</v>
      </c>
      <c r="B68" s="527" t="s">
        <v>298</v>
      </c>
      <c r="C68" s="528">
        <v>2005</v>
      </c>
      <c r="D68" s="534" t="s">
        <v>129</v>
      </c>
      <c r="E68" s="278">
        <v>26</v>
      </c>
      <c r="F68" s="722">
        <f t="shared" si="0"/>
        <v>39</v>
      </c>
      <c r="G68" s="385">
        <v>809</v>
      </c>
      <c r="H68" s="287">
        <v>808</v>
      </c>
      <c r="I68" s="476">
        <v>819</v>
      </c>
      <c r="J68" s="425">
        <v>47</v>
      </c>
      <c r="K68" s="278">
        <v>20</v>
      </c>
      <c r="L68" s="636">
        <f t="shared" si="1"/>
        <v>60</v>
      </c>
      <c r="M68" s="412">
        <v>32</v>
      </c>
      <c r="N68" s="432">
        <f t="shared" si="2"/>
        <v>48</v>
      </c>
      <c r="O68" s="107">
        <f t="shared" si="17"/>
        <v>194</v>
      </c>
      <c r="P68" s="87">
        <f>RANK(O68,$O$9:$O$68)</f>
        <v>32</v>
      </c>
      <c r="Q68" s="1067"/>
      <c r="R68" s="1069"/>
      <c r="S68" s="1072"/>
      <c r="U68" s="196"/>
    </row>
    <row r="69" spans="1:21" ht="15.75" customHeight="1" thickBot="1">
      <c r="A69" s="92"/>
      <c r="B69" s="91"/>
      <c r="C69" s="90"/>
      <c r="D69" s="888"/>
      <c r="E69" s="277"/>
      <c r="F69" s="875"/>
      <c r="G69" s="386"/>
      <c r="H69" s="237"/>
      <c r="I69" s="475"/>
      <c r="J69" s="426"/>
      <c r="K69" s="277"/>
      <c r="L69" s="869"/>
      <c r="M69" s="413"/>
      <c r="N69" s="432"/>
      <c r="O69" s="107"/>
      <c r="P69" s="87"/>
      <c r="Q69" s="1067"/>
      <c r="R69" s="1068"/>
      <c r="S69" s="1070"/>
      <c r="U69" s="196"/>
    </row>
    <row r="70" spans="1:21" ht="15.75" customHeight="1" thickBot="1">
      <c r="A70" s="89"/>
      <c r="B70" s="88"/>
      <c r="C70" s="67"/>
      <c r="D70" s="176"/>
      <c r="E70" s="716"/>
      <c r="F70" s="876"/>
      <c r="G70" s="281"/>
      <c r="H70" s="380"/>
      <c r="I70" s="466"/>
      <c r="J70" s="424"/>
      <c r="K70" s="271"/>
      <c r="L70" s="873"/>
      <c r="M70" s="410"/>
      <c r="N70" s="432"/>
      <c r="O70" s="107"/>
      <c r="P70" s="87"/>
      <c r="Q70" s="1067"/>
      <c r="R70" s="1069"/>
      <c r="S70" s="1071"/>
      <c r="T70" s="82"/>
      <c r="U70" s="196"/>
    </row>
    <row r="71" spans="1:21" ht="15.75" customHeight="1" thickBot="1">
      <c r="A71" s="89"/>
      <c r="B71" s="88"/>
      <c r="C71" s="67"/>
      <c r="D71" s="176"/>
      <c r="E71" s="271"/>
      <c r="F71" s="874"/>
      <c r="G71" s="281"/>
      <c r="H71" s="380"/>
      <c r="I71" s="466"/>
      <c r="J71" s="427"/>
      <c r="K71" s="271"/>
      <c r="L71" s="870"/>
      <c r="M71" s="410"/>
      <c r="N71" s="432"/>
      <c r="O71" s="107"/>
      <c r="P71" s="87"/>
      <c r="Q71" s="1067"/>
      <c r="R71" s="1069"/>
      <c r="S71" s="1071"/>
      <c r="U71" s="196"/>
    </row>
    <row r="72" spans="1:21" ht="15.75" customHeight="1" thickBot="1">
      <c r="A72" s="86"/>
      <c r="B72" s="85"/>
      <c r="C72" s="84"/>
      <c r="D72" s="889"/>
      <c r="E72" s="278"/>
      <c r="F72" s="722"/>
      <c r="G72" s="388"/>
      <c r="H72" s="240"/>
      <c r="I72" s="476"/>
      <c r="J72" s="421"/>
      <c r="K72" s="278"/>
      <c r="L72" s="872"/>
      <c r="M72" s="412"/>
      <c r="N72" s="432"/>
      <c r="O72" s="107"/>
      <c r="P72" s="87"/>
      <c r="Q72" s="1067"/>
      <c r="R72" s="1069"/>
      <c r="S72" s="1072"/>
      <c r="U72" s="196"/>
    </row>
    <row r="73" spans="1:21">
      <c r="A73" s="83"/>
      <c r="D73" s="54"/>
      <c r="E73" s="54"/>
      <c r="K73" s="54"/>
      <c r="M73" s="54"/>
      <c r="N73" s="54"/>
      <c r="O73" s="54"/>
      <c r="P73" s="54"/>
    </row>
    <row r="74" spans="1:21">
      <c r="B74" s="82"/>
      <c r="D74" s="81"/>
    </row>
    <row r="75" spans="1:21" ht="15" thickBot="1"/>
    <row r="76" spans="1:21">
      <c r="A76" s="891"/>
      <c r="B76" s="892"/>
      <c r="C76" s="893"/>
      <c r="D76" s="894"/>
    </row>
    <row r="77" spans="1:21">
      <c r="A77" s="895"/>
      <c r="B77" s="896"/>
      <c r="C77" s="897"/>
      <c r="D77" s="894"/>
    </row>
    <row r="78" spans="1:21">
      <c r="A78" s="895"/>
      <c r="B78" s="896"/>
      <c r="C78" s="897"/>
      <c r="D78" s="894"/>
    </row>
    <row r="79" spans="1:21" ht="15" thickBot="1">
      <c r="A79" s="898"/>
      <c r="B79" s="899"/>
      <c r="C79" s="900"/>
      <c r="D79" s="901"/>
    </row>
    <row r="80" spans="1:21">
      <c r="A80" s="725"/>
      <c r="B80" s="725"/>
      <c r="C80" s="729"/>
      <c r="D80" s="726"/>
    </row>
    <row r="81" spans="1:4">
      <c r="A81" s="724"/>
      <c r="B81" s="724"/>
      <c r="C81" s="728"/>
      <c r="D81" s="726"/>
    </row>
    <row r="83" spans="1:4">
      <c r="A83" s="724"/>
      <c r="B83" s="724"/>
      <c r="C83" s="728"/>
      <c r="D83" s="665"/>
    </row>
    <row r="84" spans="1:4">
      <c r="A84" s="724"/>
      <c r="B84" s="724"/>
      <c r="C84" s="728"/>
      <c r="D84" s="665"/>
    </row>
    <row r="85" spans="1:4">
      <c r="A85" s="724"/>
      <c r="B85" s="724"/>
      <c r="C85" s="728"/>
      <c r="D85" s="665"/>
    </row>
    <row r="86" spans="1:4">
      <c r="A86" s="724"/>
      <c r="B86" s="724"/>
      <c r="C86" s="728"/>
      <c r="D86" s="665"/>
    </row>
    <row r="88" spans="1:4">
      <c r="A88" s="724"/>
      <c r="B88" s="724"/>
      <c r="C88" s="728"/>
      <c r="D88" s="665"/>
    </row>
    <row r="89" spans="1:4">
      <c r="A89" s="724"/>
      <c r="B89" s="724"/>
      <c r="C89" s="728"/>
      <c r="D89" s="665"/>
    </row>
    <row r="90" spans="1:4">
      <c r="A90" s="724"/>
      <c r="B90" s="724"/>
      <c r="C90" s="728"/>
      <c r="D90" s="665"/>
    </row>
    <row r="91" spans="1:4">
      <c r="A91" s="724"/>
      <c r="B91" s="724"/>
      <c r="C91" s="728"/>
      <c r="D91" s="665"/>
    </row>
  </sheetData>
  <dataConsolidate link="1"/>
  <mergeCells count="58">
    <mergeCell ref="S7:S8"/>
    <mergeCell ref="S13:S16"/>
    <mergeCell ref="S17:S20"/>
    <mergeCell ref="S21:S24"/>
    <mergeCell ref="S49:S52"/>
    <mergeCell ref="S25:S28"/>
    <mergeCell ref="S29:S32"/>
    <mergeCell ref="S33:S36"/>
    <mergeCell ref="S37:S40"/>
    <mergeCell ref="S41:S44"/>
    <mergeCell ref="S9:S12"/>
    <mergeCell ref="R65:R68"/>
    <mergeCell ref="S65:S68"/>
    <mergeCell ref="Q65:Q68"/>
    <mergeCell ref="Q69:Q72"/>
    <mergeCell ref="R69:R72"/>
    <mergeCell ref="S69:S72"/>
    <mergeCell ref="Q45:Q48"/>
    <mergeCell ref="R45:R48"/>
    <mergeCell ref="S53:S56"/>
    <mergeCell ref="S57:S60"/>
    <mergeCell ref="S45:S48"/>
    <mergeCell ref="R57:R60"/>
    <mergeCell ref="Q49:Q52"/>
    <mergeCell ref="R49:R52"/>
    <mergeCell ref="Q53:Q56"/>
    <mergeCell ref="R53:R56"/>
    <mergeCell ref="Q57:Q60"/>
    <mergeCell ref="Q41:Q44"/>
    <mergeCell ref="R41:R44"/>
    <mergeCell ref="Q29:Q32"/>
    <mergeCell ref="R29:R32"/>
    <mergeCell ref="Q21:Q24"/>
    <mergeCell ref="R21:R24"/>
    <mergeCell ref="Q25:Q28"/>
    <mergeCell ref="R25:R28"/>
    <mergeCell ref="Q17:Q20"/>
    <mergeCell ref="R17:R20"/>
    <mergeCell ref="Q33:Q36"/>
    <mergeCell ref="R33:R36"/>
    <mergeCell ref="Q37:Q40"/>
    <mergeCell ref="R37:R40"/>
    <mergeCell ref="Q61:Q64"/>
    <mergeCell ref="R61:R64"/>
    <mergeCell ref="S61:S64"/>
    <mergeCell ref="A1:R2"/>
    <mergeCell ref="A3:R3"/>
    <mergeCell ref="A4:R4"/>
    <mergeCell ref="A5:R5"/>
    <mergeCell ref="E7:F7"/>
    <mergeCell ref="I7:J7"/>
    <mergeCell ref="K7:L7"/>
    <mergeCell ref="M7:N7"/>
    <mergeCell ref="R7:R8"/>
    <mergeCell ref="Q9:Q12"/>
    <mergeCell ref="R9:R12"/>
    <mergeCell ref="Q13:Q16"/>
    <mergeCell ref="R13:R1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Y73"/>
  <sheetViews>
    <sheetView topLeftCell="A19" zoomScale="130" zoomScaleNormal="130" workbookViewId="0">
      <selection activeCell="A59" sqref="A59:T59"/>
    </sheetView>
  </sheetViews>
  <sheetFormatPr defaultColWidth="9.109375" defaultRowHeight="14.4"/>
  <cols>
    <col min="1" max="1" width="11" style="53" customWidth="1"/>
    <col min="2" max="2" width="13.6640625" style="53" customWidth="1"/>
    <col min="3" max="3" width="7.109375" style="53" customWidth="1"/>
    <col min="4" max="4" width="30.109375" style="53" customWidth="1"/>
    <col min="5" max="18" width="5" style="53" customWidth="1"/>
    <col min="19" max="19" width="9.44140625" style="53" customWidth="1"/>
    <col min="20" max="20" width="9.88671875" style="53" customWidth="1"/>
    <col min="21" max="16384" width="9.109375" style="53"/>
  </cols>
  <sheetData>
    <row r="1" spans="1:22">
      <c r="A1" s="1073" t="s">
        <v>136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</row>
    <row r="2" spans="1:22">
      <c r="A2" s="1073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</row>
    <row r="3" spans="1:22">
      <c r="A3" s="1075" t="s">
        <v>137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</row>
    <row r="4" spans="1:22">
      <c r="A4" s="1084" t="s">
        <v>2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53" t="s">
        <v>138</v>
      </c>
    </row>
    <row r="5" spans="1:22">
      <c r="A5" s="1075" t="s">
        <v>139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53" t="s">
        <v>140</v>
      </c>
    </row>
    <row r="6" spans="1:22" ht="15" thickBot="1">
      <c r="J6" s="53">
        <v>900</v>
      </c>
      <c r="R6" s="81"/>
    </row>
    <row r="7" spans="1:22">
      <c r="A7" s="105" t="s">
        <v>4</v>
      </c>
      <c r="B7" s="104" t="s">
        <v>5</v>
      </c>
      <c r="C7" s="104" t="s">
        <v>27</v>
      </c>
      <c r="D7" s="103" t="s">
        <v>7</v>
      </c>
      <c r="E7" s="1076" t="s">
        <v>28</v>
      </c>
      <c r="F7" s="1085"/>
      <c r="G7" s="1086"/>
      <c r="H7" s="578"/>
      <c r="I7" s="578"/>
      <c r="J7" s="1085" t="s">
        <v>29</v>
      </c>
      <c r="K7" s="1085"/>
      <c r="L7" s="1086"/>
      <c r="M7" s="1087" t="s">
        <v>30</v>
      </c>
      <c r="N7" s="1085"/>
      <c r="O7" s="1086"/>
      <c r="P7" s="1087" t="s">
        <v>31</v>
      </c>
      <c r="Q7" s="1085"/>
      <c r="R7" s="1086"/>
      <c r="S7" s="102" t="s">
        <v>32</v>
      </c>
      <c r="T7" s="101" t="s">
        <v>10</v>
      </c>
    </row>
    <row r="8" spans="1:22" ht="15" thickBot="1">
      <c r="A8" s="100"/>
      <c r="B8" s="121"/>
      <c r="C8" s="122"/>
      <c r="D8" s="99"/>
      <c r="E8" s="98" t="s">
        <v>36</v>
      </c>
      <c r="F8" s="459" t="s">
        <v>37</v>
      </c>
      <c r="G8" s="115" t="s">
        <v>141</v>
      </c>
      <c r="H8" s="439"/>
      <c r="I8" s="98"/>
      <c r="J8" s="457" t="s">
        <v>36</v>
      </c>
      <c r="K8" s="458" t="s">
        <v>37</v>
      </c>
      <c r="L8" s="113" t="s">
        <v>141</v>
      </c>
      <c r="M8" s="97" t="s">
        <v>36</v>
      </c>
      <c r="N8" s="458" t="s">
        <v>37</v>
      </c>
      <c r="O8" s="114" t="s">
        <v>141</v>
      </c>
      <c r="P8" s="97" t="s">
        <v>36</v>
      </c>
      <c r="Q8" s="458" t="s">
        <v>37</v>
      </c>
      <c r="R8" s="113" t="s">
        <v>141</v>
      </c>
      <c r="S8" s="95" t="s">
        <v>38</v>
      </c>
      <c r="T8" s="94" t="s">
        <v>38</v>
      </c>
      <c r="U8" s="836" t="s">
        <v>142</v>
      </c>
    </row>
    <row r="9" spans="1:22" ht="15" thickBot="1">
      <c r="A9" s="493" t="s">
        <v>66</v>
      </c>
      <c r="B9" s="598" t="s">
        <v>88</v>
      </c>
      <c r="C9" s="525">
        <v>2006</v>
      </c>
      <c r="D9" s="574" t="s">
        <v>84</v>
      </c>
      <c r="E9" s="394">
        <v>89</v>
      </c>
      <c r="F9" s="837">
        <f t="shared" ref="F9:F40" si="0">E9*1.5</f>
        <v>133.5</v>
      </c>
      <c r="G9" s="684">
        <v>1</v>
      </c>
      <c r="H9" s="384">
        <v>803</v>
      </c>
      <c r="I9" s="243">
        <v>822</v>
      </c>
      <c r="J9" s="461">
        <v>824</v>
      </c>
      <c r="K9" s="420">
        <v>49</v>
      </c>
      <c r="L9" s="746"/>
      <c r="M9" s="270">
        <v>31</v>
      </c>
      <c r="N9" s="980">
        <f t="shared" ref="N9:N40" si="1">M9*3</f>
        <v>93</v>
      </c>
      <c r="O9" s="684">
        <v>1</v>
      </c>
      <c r="P9" s="948">
        <v>40</v>
      </c>
      <c r="Q9" s="842">
        <f t="shared" ref="Q9:Q40" si="2">P9*1.5</f>
        <v>60</v>
      </c>
      <c r="R9" s="982"/>
      <c r="S9" s="747">
        <f t="shared" ref="S9:S40" si="3">(F9+K9+N9+Q9)</f>
        <v>335.5</v>
      </c>
      <c r="T9" s="614">
        <f t="shared" ref="T9:T40" si="4">RANK(S9,$S$9:$S$68)</f>
        <v>1</v>
      </c>
      <c r="U9" s="626">
        <v>1</v>
      </c>
      <c r="V9" s="196"/>
    </row>
    <row r="10" spans="1:22" ht="15" thickBot="1">
      <c r="A10" s="480" t="s">
        <v>47</v>
      </c>
      <c r="B10" s="481" t="s">
        <v>48</v>
      </c>
      <c r="C10" s="482">
        <v>2004</v>
      </c>
      <c r="D10" s="571" t="s">
        <v>42</v>
      </c>
      <c r="E10" s="271">
        <v>88</v>
      </c>
      <c r="F10" s="838">
        <f t="shared" si="0"/>
        <v>132</v>
      </c>
      <c r="G10" s="615">
        <v>2</v>
      </c>
      <c r="H10" s="281">
        <v>842</v>
      </c>
      <c r="I10" s="249">
        <v>849</v>
      </c>
      <c r="J10" s="462">
        <v>839</v>
      </c>
      <c r="K10" s="420">
        <v>53</v>
      </c>
      <c r="L10" s="618"/>
      <c r="M10" s="271">
        <v>27</v>
      </c>
      <c r="N10" s="838">
        <f t="shared" si="1"/>
        <v>81</v>
      </c>
      <c r="O10" s="615"/>
      <c r="P10" s="400">
        <v>35</v>
      </c>
      <c r="Q10" s="843">
        <f t="shared" si="2"/>
        <v>52.5</v>
      </c>
      <c r="R10" s="846"/>
      <c r="S10" s="617">
        <f t="shared" si="3"/>
        <v>318.5</v>
      </c>
      <c r="T10" s="614">
        <f t="shared" si="4"/>
        <v>2</v>
      </c>
      <c r="U10" s="626">
        <v>2</v>
      </c>
      <c r="V10" s="196"/>
    </row>
    <row r="11" spans="1:22" ht="15" thickBot="1">
      <c r="A11" s="483" t="s">
        <v>85</v>
      </c>
      <c r="B11" s="505" t="s">
        <v>46</v>
      </c>
      <c r="C11" s="506">
        <v>2005</v>
      </c>
      <c r="D11" s="571" t="s">
        <v>84</v>
      </c>
      <c r="E11" s="391">
        <v>52</v>
      </c>
      <c r="F11" s="838">
        <f t="shared" si="0"/>
        <v>78</v>
      </c>
      <c r="G11" s="615"/>
      <c r="H11" s="281">
        <v>979</v>
      </c>
      <c r="I11" s="249">
        <v>1016</v>
      </c>
      <c r="J11" s="462">
        <v>1020</v>
      </c>
      <c r="K11" s="420">
        <v>89</v>
      </c>
      <c r="L11" s="615">
        <v>1</v>
      </c>
      <c r="M11" s="271">
        <v>25</v>
      </c>
      <c r="N11" s="840">
        <f t="shared" si="1"/>
        <v>75</v>
      </c>
      <c r="O11" s="615"/>
      <c r="P11" s="400">
        <v>27</v>
      </c>
      <c r="Q11" s="843">
        <f t="shared" si="2"/>
        <v>40.5</v>
      </c>
      <c r="R11" s="846"/>
      <c r="S11" s="617">
        <f t="shared" si="3"/>
        <v>282.5</v>
      </c>
      <c r="T11" s="614">
        <f t="shared" si="4"/>
        <v>3</v>
      </c>
      <c r="U11" s="626">
        <v>3</v>
      </c>
      <c r="V11" s="196"/>
    </row>
    <row r="12" spans="1:22" ht="15" thickBot="1">
      <c r="A12" s="518" t="s">
        <v>43</v>
      </c>
      <c r="B12" s="554" t="s">
        <v>44</v>
      </c>
      <c r="C12" s="519">
        <v>2004</v>
      </c>
      <c r="D12" s="929" t="s">
        <v>42</v>
      </c>
      <c r="E12" s="272">
        <v>60</v>
      </c>
      <c r="F12" s="838">
        <f t="shared" si="0"/>
        <v>90</v>
      </c>
      <c r="G12" s="615"/>
      <c r="H12" s="385">
        <v>847</v>
      </c>
      <c r="I12" s="284">
        <v>882</v>
      </c>
      <c r="J12" s="463"/>
      <c r="K12" s="421">
        <v>61</v>
      </c>
      <c r="L12" s="618"/>
      <c r="M12" s="272">
        <v>22</v>
      </c>
      <c r="N12" s="840">
        <f t="shared" si="1"/>
        <v>66</v>
      </c>
      <c r="O12" s="615"/>
      <c r="P12" s="401">
        <v>42</v>
      </c>
      <c r="Q12" s="843">
        <f t="shared" si="2"/>
        <v>63</v>
      </c>
      <c r="R12" s="846">
        <v>3</v>
      </c>
      <c r="S12" s="619">
        <f t="shared" si="3"/>
        <v>280</v>
      </c>
      <c r="T12" s="614">
        <f t="shared" si="4"/>
        <v>4</v>
      </c>
      <c r="U12" s="626">
        <v>4</v>
      </c>
      <c r="V12" s="196"/>
    </row>
    <row r="13" spans="1:22" ht="15" thickBot="1">
      <c r="A13" s="551" t="s">
        <v>82</v>
      </c>
      <c r="B13" s="548" t="s">
        <v>83</v>
      </c>
      <c r="C13" s="585">
        <v>2006</v>
      </c>
      <c r="D13" s="499" t="s">
        <v>84</v>
      </c>
      <c r="E13" s="394">
        <v>45</v>
      </c>
      <c r="F13" s="839">
        <f t="shared" si="0"/>
        <v>67.5</v>
      </c>
      <c r="G13" s="620"/>
      <c r="H13" s="386">
        <v>956</v>
      </c>
      <c r="I13" s="244">
        <v>946</v>
      </c>
      <c r="J13" s="461">
        <v>946</v>
      </c>
      <c r="K13" s="422">
        <v>75</v>
      </c>
      <c r="L13" s="620">
        <v>3</v>
      </c>
      <c r="M13" s="270">
        <v>25</v>
      </c>
      <c r="N13" s="841">
        <f t="shared" si="1"/>
        <v>75</v>
      </c>
      <c r="O13" s="620"/>
      <c r="P13" s="270">
        <v>36</v>
      </c>
      <c r="Q13" s="844">
        <f t="shared" si="2"/>
        <v>54</v>
      </c>
      <c r="R13" s="847"/>
      <c r="S13" s="621">
        <f t="shared" si="3"/>
        <v>271.5</v>
      </c>
      <c r="T13" s="614">
        <f t="shared" si="4"/>
        <v>5</v>
      </c>
      <c r="U13" s="626">
        <v>5</v>
      </c>
      <c r="V13" s="196"/>
    </row>
    <row r="14" spans="1:22" ht="15" thickBot="1">
      <c r="A14" s="568" t="s">
        <v>86</v>
      </c>
      <c r="B14" s="971" t="s">
        <v>87</v>
      </c>
      <c r="C14" s="973">
        <v>2004</v>
      </c>
      <c r="D14" s="492" t="s">
        <v>84</v>
      </c>
      <c r="E14" s="391">
        <v>48</v>
      </c>
      <c r="F14" s="838">
        <f t="shared" si="0"/>
        <v>72</v>
      </c>
      <c r="G14" s="615"/>
      <c r="H14" s="281">
        <v>938</v>
      </c>
      <c r="I14" s="249">
        <v>979</v>
      </c>
      <c r="J14" s="462">
        <v>933</v>
      </c>
      <c r="K14" s="420">
        <v>79</v>
      </c>
      <c r="L14" s="615">
        <v>2</v>
      </c>
      <c r="M14" s="271">
        <v>24</v>
      </c>
      <c r="N14" s="840">
        <f t="shared" si="1"/>
        <v>72</v>
      </c>
      <c r="O14" s="615"/>
      <c r="P14" s="400">
        <v>29</v>
      </c>
      <c r="Q14" s="843">
        <f t="shared" si="2"/>
        <v>43.5</v>
      </c>
      <c r="R14" s="846"/>
      <c r="S14" s="617">
        <f t="shared" si="3"/>
        <v>266.5</v>
      </c>
      <c r="T14" s="614">
        <f t="shared" si="4"/>
        <v>6</v>
      </c>
      <c r="U14" s="626">
        <v>6</v>
      </c>
      <c r="V14" s="196"/>
    </row>
    <row r="15" spans="1:22" ht="15" thickBot="1">
      <c r="A15" s="483" t="s">
        <v>112</v>
      </c>
      <c r="B15" s="484" t="s">
        <v>60</v>
      </c>
      <c r="C15" s="485">
        <v>2005</v>
      </c>
      <c r="D15" s="532" t="s">
        <v>111</v>
      </c>
      <c r="E15" s="274">
        <v>39</v>
      </c>
      <c r="F15" s="838">
        <f t="shared" si="0"/>
        <v>58.5</v>
      </c>
      <c r="G15" s="615"/>
      <c r="H15" s="281">
        <v>737</v>
      </c>
      <c r="I15" s="249">
        <v>821</v>
      </c>
      <c r="J15" s="678">
        <v>850</v>
      </c>
      <c r="K15" s="420">
        <v>55</v>
      </c>
      <c r="L15" s="618"/>
      <c r="M15" s="274">
        <v>31</v>
      </c>
      <c r="N15" s="838">
        <f t="shared" si="1"/>
        <v>93</v>
      </c>
      <c r="O15" s="615">
        <v>2</v>
      </c>
      <c r="P15" s="405">
        <v>37</v>
      </c>
      <c r="Q15" s="843">
        <f t="shared" si="2"/>
        <v>55.5</v>
      </c>
      <c r="R15" s="846"/>
      <c r="S15" s="617">
        <f t="shared" si="3"/>
        <v>262</v>
      </c>
      <c r="T15" s="614">
        <f t="shared" si="4"/>
        <v>7</v>
      </c>
      <c r="U15" s="626">
        <v>7</v>
      </c>
      <c r="V15" s="196"/>
    </row>
    <row r="16" spans="1:22" ht="15" thickBot="1">
      <c r="A16" s="552" t="s">
        <v>106</v>
      </c>
      <c r="B16" s="555" t="s">
        <v>50</v>
      </c>
      <c r="C16" s="556">
        <v>2007</v>
      </c>
      <c r="D16" s="648" t="s">
        <v>105</v>
      </c>
      <c r="E16" s="272">
        <v>49</v>
      </c>
      <c r="F16" s="838">
        <f t="shared" si="0"/>
        <v>73.5</v>
      </c>
      <c r="G16" s="615"/>
      <c r="H16" s="385">
        <v>841</v>
      </c>
      <c r="I16" s="284">
        <v>854</v>
      </c>
      <c r="J16" s="463">
        <v>860</v>
      </c>
      <c r="K16" s="421">
        <v>57</v>
      </c>
      <c r="L16" s="618"/>
      <c r="M16" s="272">
        <v>25</v>
      </c>
      <c r="N16" s="838">
        <f t="shared" si="1"/>
        <v>75</v>
      </c>
      <c r="O16" s="615"/>
      <c r="P16" s="411">
        <v>33</v>
      </c>
      <c r="Q16" s="843">
        <f t="shared" si="2"/>
        <v>49.5</v>
      </c>
      <c r="R16" s="846"/>
      <c r="S16" s="619">
        <f t="shared" si="3"/>
        <v>255</v>
      </c>
      <c r="T16" s="614">
        <f t="shared" si="4"/>
        <v>8</v>
      </c>
      <c r="U16" s="626">
        <v>8</v>
      </c>
      <c r="V16" s="196"/>
    </row>
    <row r="17" spans="1:25" ht="15" thickBot="1">
      <c r="A17" s="483" t="s">
        <v>121</v>
      </c>
      <c r="B17" s="484" t="s">
        <v>62</v>
      </c>
      <c r="C17" s="510">
        <v>2005</v>
      </c>
      <c r="D17" s="553" t="s">
        <v>122</v>
      </c>
      <c r="E17" s="270">
        <v>33</v>
      </c>
      <c r="F17" s="839">
        <f t="shared" si="0"/>
        <v>49.5</v>
      </c>
      <c r="G17" s="620"/>
      <c r="H17" s="386">
        <v>899</v>
      </c>
      <c r="I17" s="244">
        <v>942</v>
      </c>
      <c r="J17" s="461">
        <v>905</v>
      </c>
      <c r="K17" s="422">
        <v>73</v>
      </c>
      <c r="L17" s="620"/>
      <c r="M17" s="270">
        <v>27</v>
      </c>
      <c r="N17" s="841">
        <f t="shared" si="1"/>
        <v>81</v>
      </c>
      <c r="O17" s="620"/>
      <c r="P17" s="409">
        <v>32</v>
      </c>
      <c r="Q17" s="844">
        <f t="shared" si="2"/>
        <v>48</v>
      </c>
      <c r="R17" s="847"/>
      <c r="S17" s="845">
        <f t="shared" si="3"/>
        <v>251.5</v>
      </c>
      <c r="T17" s="614">
        <f t="shared" si="4"/>
        <v>9</v>
      </c>
      <c r="U17" s="626">
        <v>9</v>
      </c>
      <c r="V17" s="196"/>
    </row>
    <row r="18" spans="1:25" ht="15" thickBot="1">
      <c r="A18" s="502" t="s">
        <v>54</v>
      </c>
      <c r="B18" s="509" t="s">
        <v>55</v>
      </c>
      <c r="C18" s="510">
        <v>2006</v>
      </c>
      <c r="D18" s="499" t="s">
        <v>51</v>
      </c>
      <c r="E18" s="271">
        <v>73</v>
      </c>
      <c r="F18" s="838">
        <f t="shared" si="0"/>
        <v>109.5</v>
      </c>
      <c r="G18" s="615">
        <v>3</v>
      </c>
      <c r="H18" s="281"/>
      <c r="I18" s="249">
        <v>807</v>
      </c>
      <c r="J18" s="462">
        <v>786</v>
      </c>
      <c r="K18" s="420">
        <v>45</v>
      </c>
      <c r="L18" s="615"/>
      <c r="M18" s="271">
        <v>18</v>
      </c>
      <c r="N18" s="840">
        <f t="shared" si="1"/>
        <v>54</v>
      </c>
      <c r="O18" s="615"/>
      <c r="P18" s="400">
        <v>27</v>
      </c>
      <c r="Q18" s="843">
        <f t="shared" si="2"/>
        <v>40.5</v>
      </c>
      <c r="R18" s="846"/>
      <c r="S18" s="622">
        <f t="shared" si="3"/>
        <v>249</v>
      </c>
      <c r="T18" s="614">
        <f t="shared" si="4"/>
        <v>10</v>
      </c>
      <c r="U18" s="626">
        <v>10</v>
      </c>
      <c r="V18" s="196"/>
    </row>
    <row r="19" spans="1:25" ht="15" thickBot="1">
      <c r="A19" s="483" t="s">
        <v>114</v>
      </c>
      <c r="B19" s="484" t="s">
        <v>59</v>
      </c>
      <c r="C19" s="510">
        <v>2005</v>
      </c>
      <c r="D19" s="553" t="s">
        <v>111</v>
      </c>
      <c r="E19" s="274">
        <v>43</v>
      </c>
      <c r="F19" s="838">
        <f t="shared" si="0"/>
        <v>64.5</v>
      </c>
      <c r="G19" s="615"/>
      <c r="H19" s="281">
        <v>737</v>
      </c>
      <c r="I19" s="249">
        <v>798</v>
      </c>
      <c r="J19" s="678">
        <v>802</v>
      </c>
      <c r="K19" s="420">
        <v>45</v>
      </c>
      <c r="L19" s="618"/>
      <c r="M19" s="274">
        <v>30</v>
      </c>
      <c r="N19" s="840">
        <f t="shared" si="1"/>
        <v>90</v>
      </c>
      <c r="O19" s="615">
        <v>3</v>
      </c>
      <c r="P19" s="405">
        <v>30</v>
      </c>
      <c r="Q19" s="843">
        <f t="shared" si="2"/>
        <v>45</v>
      </c>
      <c r="R19" s="846"/>
      <c r="S19" s="617">
        <f t="shared" si="3"/>
        <v>244.5</v>
      </c>
      <c r="T19" s="614">
        <f t="shared" si="4"/>
        <v>11</v>
      </c>
      <c r="U19" s="626">
        <v>11</v>
      </c>
      <c r="V19" s="196"/>
    </row>
    <row r="20" spans="1:25" ht="15" thickBot="1">
      <c r="A20" s="518" t="s">
        <v>40</v>
      </c>
      <c r="B20" s="554" t="s">
        <v>41</v>
      </c>
      <c r="C20" s="915">
        <v>2004</v>
      </c>
      <c r="D20" s="574" t="s">
        <v>42</v>
      </c>
      <c r="E20" s="272">
        <v>38</v>
      </c>
      <c r="F20" s="838">
        <f t="shared" si="0"/>
        <v>57</v>
      </c>
      <c r="G20" s="615"/>
      <c r="H20" s="385">
        <v>801</v>
      </c>
      <c r="I20" s="284">
        <v>793</v>
      </c>
      <c r="J20" s="463">
        <v>816</v>
      </c>
      <c r="K20" s="979">
        <v>47</v>
      </c>
      <c r="L20" s="618"/>
      <c r="M20" s="272">
        <v>27</v>
      </c>
      <c r="N20" s="838">
        <f t="shared" si="1"/>
        <v>81</v>
      </c>
      <c r="O20" s="615"/>
      <c r="P20" s="401">
        <v>38</v>
      </c>
      <c r="Q20" s="843">
        <f t="shared" si="2"/>
        <v>57</v>
      </c>
      <c r="R20" s="846"/>
      <c r="S20" s="617">
        <f t="shared" si="3"/>
        <v>242</v>
      </c>
      <c r="T20" s="614">
        <f t="shared" si="4"/>
        <v>12</v>
      </c>
      <c r="U20" s="626">
        <v>12</v>
      </c>
      <c r="V20" s="196"/>
      <c r="Y20" s="849"/>
    </row>
    <row r="21" spans="1:25" ht="15" thickBot="1">
      <c r="A21" s="502" t="s">
        <v>69</v>
      </c>
      <c r="B21" s="509" t="s">
        <v>70</v>
      </c>
      <c r="C21" s="510">
        <v>2005</v>
      </c>
      <c r="D21" s="883" t="s">
        <v>71</v>
      </c>
      <c r="E21" s="270">
        <v>33</v>
      </c>
      <c r="F21" s="838">
        <f t="shared" si="0"/>
        <v>49.5</v>
      </c>
      <c r="G21" s="615"/>
      <c r="H21" s="386">
        <v>836</v>
      </c>
      <c r="I21" s="244">
        <v>858</v>
      </c>
      <c r="J21" s="461">
        <v>868</v>
      </c>
      <c r="K21" s="422">
        <v>57</v>
      </c>
      <c r="L21" s="618"/>
      <c r="M21" s="270">
        <v>19</v>
      </c>
      <c r="N21" s="840">
        <f t="shared" si="1"/>
        <v>57</v>
      </c>
      <c r="O21" s="615"/>
      <c r="P21" s="399">
        <v>51</v>
      </c>
      <c r="Q21" s="843">
        <f t="shared" si="2"/>
        <v>76.5</v>
      </c>
      <c r="R21" s="846">
        <v>1</v>
      </c>
      <c r="S21" s="622">
        <f t="shared" si="3"/>
        <v>240</v>
      </c>
      <c r="T21" s="614">
        <f t="shared" si="4"/>
        <v>13</v>
      </c>
      <c r="U21" s="626">
        <v>13</v>
      </c>
      <c r="V21" s="196"/>
    </row>
    <row r="22" spans="1:25" ht="15" thickBot="1">
      <c r="A22" s="480" t="s">
        <v>45</v>
      </c>
      <c r="B22" s="486" t="s">
        <v>46</v>
      </c>
      <c r="C22" s="487">
        <v>2007</v>
      </c>
      <c r="D22" s="574" t="s">
        <v>42</v>
      </c>
      <c r="E22" s="271">
        <v>29</v>
      </c>
      <c r="F22" s="838">
        <f t="shared" si="0"/>
        <v>43.5</v>
      </c>
      <c r="G22" s="615"/>
      <c r="H22" s="281">
        <v>894</v>
      </c>
      <c r="I22" s="249">
        <v>902</v>
      </c>
      <c r="J22" s="462">
        <v>918</v>
      </c>
      <c r="K22" s="420">
        <v>67</v>
      </c>
      <c r="L22" s="618"/>
      <c r="M22" s="271">
        <v>22</v>
      </c>
      <c r="N22" s="838">
        <f t="shared" si="1"/>
        <v>66</v>
      </c>
      <c r="O22" s="615"/>
      <c r="P22" s="400">
        <v>42</v>
      </c>
      <c r="Q22" s="843">
        <f t="shared" si="2"/>
        <v>63</v>
      </c>
      <c r="R22" s="846"/>
      <c r="S22" s="617">
        <f t="shared" si="3"/>
        <v>239.5</v>
      </c>
      <c r="T22" s="614">
        <f t="shared" si="4"/>
        <v>14</v>
      </c>
      <c r="U22" s="626">
        <v>14</v>
      </c>
      <c r="V22" s="196"/>
    </row>
    <row r="23" spans="1:25" ht="15" thickBot="1">
      <c r="A23" s="483" t="s">
        <v>123</v>
      </c>
      <c r="B23" s="484" t="s">
        <v>124</v>
      </c>
      <c r="C23" s="485">
        <v>2004</v>
      </c>
      <c r="D23" s="532" t="s">
        <v>122</v>
      </c>
      <c r="E23" s="271">
        <v>34</v>
      </c>
      <c r="F23" s="838">
        <f t="shared" si="0"/>
        <v>51</v>
      </c>
      <c r="G23" s="615"/>
      <c r="H23" s="281">
        <v>802</v>
      </c>
      <c r="I23" s="249">
        <v>795</v>
      </c>
      <c r="J23" s="462">
        <v>835</v>
      </c>
      <c r="K23" s="420">
        <v>51</v>
      </c>
      <c r="L23" s="618"/>
      <c r="M23" s="271">
        <v>29</v>
      </c>
      <c r="N23" s="838">
        <f t="shared" si="1"/>
        <v>87</v>
      </c>
      <c r="O23" s="615"/>
      <c r="P23" s="410">
        <v>33</v>
      </c>
      <c r="Q23" s="843">
        <f t="shared" si="2"/>
        <v>49.5</v>
      </c>
      <c r="R23" s="846"/>
      <c r="S23" s="617">
        <f t="shared" si="3"/>
        <v>238.5</v>
      </c>
      <c r="T23" s="614">
        <f t="shared" si="4"/>
        <v>15</v>
      </c>
      <c r="U23" s="626">
        <v>15</v>
      </c>
      <c r="V23" s="196"/>
    </row>
    <row r="24" spans="1:25" ht="15" thickBot="1">
      <c r="A24" s="969" t="s">
        <v>58</v>
      </c>
      <c r="B24" s="970" t="s">
        <v>59</v>
      </c>
      <c r="C24" s="972">
        <v>2006</v>
      </c>
      <c r="D24" s="648" t="s">
        <v>57</v>
      </c>
      <c r="E24" s="272">
        <v>41</v>
      </c>
      <c r="F24" s="838">
        <f t="shared" si="0"/>
        <v>61.5</v>
      </c>
      <c r="G24" s="615"/>
      <c r="H24" s="385">
        <v>761</v>
      </c>
      <c r="I24" s="284">
        <v>792</v>
      </c>
      <c r="J24" s="463">
        <v>783</v>
      </c>
      <c r="K24" s="421">
        <v>43</v>
      </c>
      <c r="L24" s="615"/>
      <c r="M24" s="272">
        <v>24</v>
      </c>
      <c r="N24" s="840">
        <f t="shared" si="1"/>
        <v>72</v>
      </c>
      <c r="O24" s="623"/>
      <c r="P24" s="681">
        <v>41</v>
      </c>
      <c r="Q24" s="843">
        <f t="shared" si="2"/>
        <v>61.5</v>
      </c>
      <c r="R24" s="846"/>
      <c r="S24" s="617">
        <f t="shared" si="3"/>
        <v>238</v>
      </c>
      <c r="T24" s="614">
        <f t="shared" si="4"/>
        <v>16</v>
      </c>
      <c r="U24" s="626">
        <v>16</v>
      </c>
      <c r="V24" s="196"/>
    </row>
    <row r="25" spans="1:25" ht="15" thickBot="1">
      <c r="A25" s="502" t="s">
        <v>115</v>
      </c>
      <c r="B25" s="509" t="s">
        <v>44</v>
      </c>
      <c r="C25" s="510">
        <v>2004</v>
      </c>
      <c r="D25" s="553" t="s">
        <v>116</v>
      </c>
      <c r="E25" s="270">
        <v>42</v>
      </c>
      <c r="F25" s="838">
        <f t="shared" si="0"/>
        <v>63</v>
      </c>
      <c r="G25" s="615"/>
      <c r="H25" s="386">
        <v>823</v>
      </c>
      <c r="I25" s="244">
        <v>759</v>
      </c>
      <c r="J25" s="461">
        <v>818</v>
      </c>
      <c r="K25" s="422">
        <v>49</v>
      </c>
      <c r="L25" s="618"/>
      <c r="M25" s="270">
        <v>22</v>
      </c>
      <c r="N25" s="840">
        <f t="shared" si="1"/>
        <v>66</v>
      </c>
      <c r="O25" s="615"/>
      <c r="P25" s="413">
        <v>38</v>
      </c>
      <c r="Q25" s="843">
        <f t="shared" si="2"/>
        <v>57</v>
      </c>
      <c r="R25" s="846"/>
      <c r="S25" s="617">
        <f t="shared" si="3"/>
        <v>235</v>
      </c>
      <c r="T25" s="614">
        <f t="shared" si="4"/>
        <v>17</v>
      </c>
      <c r="U25" s="626">
        <v>17</v>
      </c>
      <c r="V25" s="196"/>
    </row>
    <row r="26" spans="1:25" ht="15" thickBot="1">
      <c r="A26" s="1122" t="s">
        <v>74</v>
      </c>
      <c r="B26" s="1123" t="s">
        <v>75</v>
      </c>
      <c r="C26" s="1124">
        <v>2006</v>
      </c>
      <c r="D26" s="1125" t="s">
        <v>76</v>
      </c>
      <c r="E26" s="1126">
        <v>22</v>
      </c>
      <c r="F26" s="1190">
        <f t="shared" si="0"/>
        <v>33</v>
      </c>
      <c r="G26" s="1191"/>
      <c r="H26" s="1129">
        <v>805</v>
      </c>
      <c r="I26" s="1130">
        <v>838</v>
      </c>
      <c r="J26" s="1131">
        <v>861</v>
      </c>
      <c r="K26" s="1132">
        <v>57</v>
      </c>
      <c r="L26" s="1192"/>
      <c r="M26" s="1168">
        <v>22</v>
      </c>
      <c r="N26" s="1193">
        <f t="shared" si="1"/>
        <v>66</v>
      </c>
      <c r="O26" s="1191"/>
      <c r="P26" s="1148">
        <v>50</v>
      </c>
      <c r="Q26" s="1194">
        <f t="shared" si="2"/>
        <v>75</v>
      </c>
      <c r="R26" s="1195">
        <v>2</v>
      </c>
      <c r="S26" s="1196">
        <f t="shared" si="3"/>
        <v>231</v>
      </c>
      <c r="T26" s="1197">
        <f t="shared" si="4"/>
        <v>18</v>
      </c>
      <c r="U26" s="626">
        <v>18</v>
      </c>
      <c r="V26" s="196"/>
    </row>
    <row r="27" spans="1:25" ht="15" thickBot="1">
      <c r="A27" s="480" t="s">
        <v>72</v>
      </c>
      <c r="B27" s="486" t="s">
        <v>53</v>
      </c>
      <c r="C27" s="487">
        <v>2005</v>
      </c>
      <c r="D27" s="638" t="s">
        <v>71</v>
      </c>
      <c r="E27" s="271">
        <v>35</v>
      </c>
      <c r="F27" s="838">
        <f t="shared" si="0"/>
        <v>52.5</v>
      </c>
      <c r="G27" s="615"/>
      <c r="H27" s="281"/>
      <c r="I27" s="249">
        <v>803</v>
      </c>
      <c r="J27" s="462">
        <v>816</v>
      </c>
      <c r="K27" s="420">
        <v>47</v>
      </c>
      <c r="L27" s="618"/>
      <c r="M27" s="271">
        <v>25</v>
      </c>
      <c r="N27" s="840">
        <f t="shared" si="1"/>
        <v>75</v>
      </c>
      <c r="O27" s="615"/>
      <c r="P27" s="400">
        <v>32</v>
      </c>
      <c r="Q27" s="843">
        <f t="shared" si="2"/>
        <v>48</v>
      </c>
      <c r="R27" s="846"/>
      <c r="S27" s="617">
        <f t="shared" si="3"/>
        <v>222.5</v>
      </c>
      <c r="T27" s="614">
        <f t="shared" si="4"/>
        <v>19</v>
      </c>
      <c r="U27" s="626">
        <v>19</v>
      </c>
      <c r="V27" s="196"/>
    </row>
    <row r="28" spans="1:25" ht="15" thickBot="1">
      <c r="A28" s="526" t="s">
        <v>104</v>
      </c>
      <c r="B28" s="527" t="s">
        <v>55</v>
      </c>
      <c r="C28" s="528">
        <v>2006</v>
      </c>
      <c r="D28" s="648" t="s">
        <v>105</v>
      </c>
      <c r="E28" s="389">
        <v>40</v>
      </c>
      <c r="F28" s="838">
        <f t="shared" si="0"/>
        <v>60</v>
      </c>
      <c r="G28" s="615"/>
      <c r="H28" s="387">
        <v>802</v>
      </c>
      <c r="I28" s="977">
        <v>788</v>
      </c>
      <c r="J28" s="467">
        <v>834</v>
      </c>
      <c r="K28" s="422">
        <v>51</v>
      </c>
      <c r="L28" s="623"/>
      <c r="M28" s="272">
        <v>22</v>
      </c>
      <c r="N28" s="838">
        <f t="shared" si="1"/>
        <v>66</v>
      </c>
      <c r="O28" s="615"/>
      <c r="P28" s="868">
        <v>30</v>
      </c>
      <c r="Q28" s="843">
        <f t="shared" si="2"/>
        <v>45</v>
      </c>
      <c r="R28" s="846"/>
      <c r="S28" s="617">
        <f t="shared" si="3"/>
        <v>222</v>
      </c>
      <c r="T28" s="614">
        <f t="shared" si="4"/>
        <v>20</v>
      </c>
      <c r="U28" s="626">
        <v>20</v>
      </c>
      <c r="V28" s="196"/>
    </row>
    <row r="29" spans="1:25" ht="15" thickBot="1">
      <c r="A29" s="502" t="s">
        <v>125</v>
      </c>
      <c r="B29" s="509" t="s">
        <v>60</v>
      </c>
      <c r="C29" s="510">
        <v>2005</v>
      </c>
      <c r="D29" s="916" t="s">
        <v>122</v>
      </c>
      <c r="E29" s="277">
        <v>26</v>
      </c>
      <c r="F29" s="838">
        <f t="shared" si="0"/>
        <v>39</v>
      </c>
      <c r="G29" s="615"/>
      <c r="H29" s="384"/>
      <c r="I29" s="236"/>
      <c r="J29" s="465">
        <v>834</v>
      </c>
      <c r="K29" s="423">
        <v>51</v>
      </c>
      <c r="L29" s="618"/>
      <c r="M29" s="270">
        <v>23</v>
      </c>
      <c r="N29" s="838">
        <f t="shared" si="1"/>
        <v>69</v>
      </c>
      <c r="O29" s="615"/>
      <c r="P29" s="413">
        <v>36</v>
      </c>
      <c r="Q29" s="843">
        <f t="shared" si="2"/>
        <v>54</v>
      </c>
      <c r="R29" s="846"/>
      <c r="S29" s="617">
        <f t="shared" si="3"/>
        <v>213</v>
      </c>
      <c r="T29" s="614">
        <f t="shared" si="4"/>
        <v>21</v>
      </c>
      <c r="U29" s="626">
        <v>21</v>
      </c>
      <c r="V29" s="196"/>
    </row>
    <row r="30" spans="1:25" ht="15" thickBot="1">
      <c r="A30" s="1122" t="s">
        <v>77</v>
      </c>
      <c r="B30" s="1123" t="s">
        <v>78</v>
      </c>
      <c r="C30" s="1124">
        <v>2005</v>
      </c>
      <c r="D30" s="1128" t="s">
        <v>76</v>
      </c>
      <c r="E30" s="1126">
        <v>33</v>
      </c>
      <c r="F30" s="1190">
        <f t="shared" si="0"/>
        <v>49.5</v>
      </c>
      <c r="G30" s="1191"/>
      <c r="H30" s="1129">
        <v>847</v>
      </c>
      <c r="I30" s="1133">
        <v>851</v>
      </c>
      <c r="J30" s="1134">
        <v>857</v>
      </c>
      <c r="K30" s="1132">
        <v>55</v>
      </c>
      <c r="L30" s="1192"/>
      <c r="M30" s="1168">
        <v>20</v>
      </c>
      <c r="N30" s="1190">
        <f t="shared" si="1"/>
        <v>60</v>
      </c>
      <c r="O30" s="1191"/>
      <c r="P30" s="1148">
        <v>32</v>
      </c>
      <c r="Q30" s="1194">
        <f t="shared" si="2"/>
        <v>48</v>
      </c>
      <c r="R30" s="1195"/>
      <c r="S30" s="1198">
        <f t="shared" si="3"/>
        <v>212.5</v>
      </c>
      <c r="T30" s="1197">
        <f t="shared" si="4"/>
        <v>22</v>
      </c>
      <c r="U30" s="626">
        <v>22</v>
      </c>
      <c r="V30" s="196"/>
    </row>
    <row r="31" spans="1:25" ht="15" thickBot="1">
      <c r="A31" s="483" t="s">
        <v>107</v>
      </c>
      <c r="B31" s="484" t="s">
        <v>108</v>
      </c>
      <c r="C31" s="485">
        <v>2007</v>
      </c>
      <c r="D31" s="534" t="s">
        <v>105</v>
      </c>
      <c r="E31" s="271">
        <v>32</v>
      </c>
      <c r="F31" s="838">
        <f t="shared" si="0"/>
        <v>48</v>
      </c>
      <c r="G31" s="615"/>
      <c r="H31" s="281">
        <v>793</v>
      </c>
      <c r="I31" s="380">
        <v>794</v>
      </c>
      <c r="J31" s="466">
        <v>783</v>
      </c>
      <c r="K31" s="424">
        <v>43</v>
      </c>
      <c r="L31" s="618"/>
      <c r="M31" s="271">
        <v>27</v>
      </c>
      <c r="N31" s="840">
        <f t="shared" si="1"/>
        <v>81</v>
      </c>
      <c r="O31" s="615"/>
      <c r="P31" s="410">
        <v>24</v>
      </c>
      <c r="Q31" s="843">
        <f t="shared" si="2"/>
        <v>36</v>
      </c>
      <c r="R31" s="846"/>
      <c r="S31" s="617">
        <f t="shared" si="3"/>
        <v>208</v>
      </c>
      <c r="T31" s="614">
        <f t="shared" si="4"/>
        <v>23</v>
      </c>
      <c r="U31" s="626">
        <v>23</v>
      </c>
      <c r="V31" s="196"/>
    </row>
    <row r="32" spans="1:25" ht="15" thickBot="1">
      <c r="A32" s="526" t="s">
        <v>117</v>
      </c>
      <c r="B32" s="527" t="s">
        <v>60</v>
      </c>
      <c r="C32" s="528">
        <v>2006</v>
      </c>
      <c r="D32" s="648" t="s">
        <v>116</v>
      </c>
      <c r="E32" s="389">
        <v>24</v>
      </c>
      <c r="F32" s="838">
        <f t="shared" si="0"/>
        <v>36</v>
      </c>
      <c r="G32" s="615"/>
      <c r="H32" s="387">
        <v>812</v>
      </c>
      <c r="I32" s="977">
        <v>872</v>
      </c>
      <c r="J32" s="467">
        <v>896</v>
      </c>
      <c r="K32" s="425">
        <v>63</v>
      </c>
      <c r="L32" s="615"/>
      <c r="M32" s="272">
        <v>20</v>
      </c>
      <c r="N32" s="838">
        <f t="shared" si="1"/>
        <v>60</v>
      </c>
      <c r="O32" s="615"/>
      <c r="P32" s="412">
        <v>31</v>
      </c>
      <c r="Q32" s="843">
        <f t="shared" si="2"/>
        <v>46.5</v>
      </c>
      <c r="R32" s="846"/>
      <c r="S32" s="617">
        <f t="shared" si="3"/>
        <v>205.5</v>
      </c>
      <c r="T32" s="614">
        <f t="shared" si="4"/>
        <v>24</v>
      </c>
      <c r="U32" s="626">
        <v>24</v>
      </c>
      <c r="V32" s="196"/>
    </row>
    <row r="33" spans="1:22" ht="15" thickBot="1">
      <c r="A33" s="502" t="s">
        <v>97</v>
      </c>
      <c r="B33" s="509" t="s">
        <v>62</v>
      </c>
      <c r="C33" s="510">
        <v>2005</v>
      </c>
      <c r="D33" s="916" t="s">
        <v>98</v>
      </c>
      <c r="E33" s="277">
        <v>26</v>
      </c>
      <c r="F33" s="838">
        <f t="shared" si="0"/>
        <v>39</v>
      </c>
      <c r="G33" s="615"/>
      <c r="H33" s="384">
        <v>879</v>
      </c>
      <c r="I33" s="236">
        <v>904</v>
      </c>
      <c r="J33" s="468">
        <v>908</v>
      </c>
      <c r="K33" s="426">
        <v>65</v>
      </c>
      <c r="L33" s="618"/>
      <c r="M33" s="270">
        <v>21</v>
      </c>
      <c r="N33" s="840">
        <f t="shared" si="1"/>
        <v>63</v>
      </c>
      <c r="O33" s="615"/>
      <c r="P33" s="413">
        <v>24</v>
      </c>
      <c r="Q33" s="843">
        <f t="shared" si="2"/>
        <v>36</v>
      </c>
      <c r="R33" s="846"/>
      <c r="S33" s="622">
        <f t="shared" si="3"/>
        <v>203</v>
      </c>
      <c r="T33" s="614">
        <f t="shared" si="4"/>
        <v>25</v>
      </c>
      <c r="U33" s="626">
        <v>25</v>
      </c>
      <c r="V33" s="196"/>
    </row>
    <row r="34" spans="1:22" ht="15" thickBot="1">
      <c r="A34" s="483" t="s">
        <v>113</v>
      </c>
      <c r="B34" s="484" t="s">
        <v>80</v>
      </c>
      <c r="C34" s="485">
        <v>2007</v>
      </c>
      <c r="D34" s="532" t="s">
        <v>111</v>
      </c>
      <c r="E34" s="274">
        <v>28</v>
      </c>
      <c r="F34" s="838">
        <f t="shared" si="0"/>
        <v>42</v>
      </c>
      <c r="G34" s="615"/>
      <c r="H34" s="281">
        <v>843</v>
      </c>
      <c r="I34" s="380">
        <v>848</v>
      </c>
      <c r="J34" s="939">
        <v>880</v>
      </c>
      <c r="K34" s="420">
        <v>61</v>
      </c>
      <c r="L34" s="618"/>
      <c r="M34" s="274">
        <v>23</v>
      </c>
      <c r="N34" s="838">
        <f t="shared" si="1"/>
        <v>69</v>
      </c>
      <c r="O34" s="615"/>
      <c r="P34" s="405">
        <v>20</v>
      </c>
      <c r="Q34" s="843">
        <f t="shared" si="2"/>
        <v>30</v>
      </c>
      <c r="R34" s="846"/>
      <c r="S34" s="617">
        <f t="shared" si="3"/>
        <v>202</v>
      </c>
      <c r="T34" s="614">
        <f t="shared" si="4"/>
        <v>26</v>
      </c>
      <c r="U34" s="626">
        <v>26</v>
      </c>
      <c r="V34" s="196"/>
    </row>
    <row r="35" spans="1:22" ht="15" thickBot="1">
      <c r="A35" s="1122" t="s">
        <v>79</v>
      </c>
      <c r="B35" s="1123" t="s">
        <v>80</v>
      </c>
      <c r="C35" s="1124">
        <v>2007</v>
      </c>
      <c r="D35" s="1128" t="s">
        <v>76</v>
      </c>
      <c r="E35" s="1126">
        <v>23</v>
      </c>
      <c r="F35" s="1190">
        <f t="shared" si="0"/>
        <v>34.5</v>
      </c>
      <c r="G35" s="1191"/>
      <c r="H35" s="1129"/>
      <c r="I35" s="1133">
        <v>856</v>
      </c>
      <c r="J35" s="1137">
        <v>881</v>
      </c>
      <c r="K35" s="1173">
        <v>61</v>
      </c>
      <c r="L35" s="1199"/>
      <c r="M35" s="1168">
        <v>18</v>
      </c>
      <c r="N35" s="1190">
        <f t="shared" si="1"/>
        <v>54</v>
      </c>
      <c r="O35" s="1191"/>
      <c r="P35" s="1148">
        <v>34</v>
      </c>
      <c r="Q35" s="1194">
        <f t="shared" si="2"/>
        <v>51</v>
      </c>
      <c r="R35" s="1195"/>
      <c r="S35" s="1196">
        <f t="shared" si="3"/>
        <v>200.5</v>
      </c>
      <c r="T35" s="1197">
        <f t="shared" si="4"/>
        <v>27</v>
      </c>
      <c r="U35" s="626">
        <v>27</v>
      </c>
      <c r="V35" s="196"/>
    </row>
    <row r="36" spans="1:22" ht="15" thickBot="1">
      <c r="A36" s="526" t="s">
        <v>130</v>
      </c>
      <c r="B36" s="527" t="s">
        <v>90</v>
      </c>
      <c r="C36" s="528">
        <v>2006</v>
      </c>
      <c r="D36" s="648" t="s">
        <v>129</v>
      </c>
      <c r="E36" s="393">
        <v>29</v>
      </c>
      <c r="F36" s="838">
        <f t="shared" si="0"/>
        <v>43.5</v>
      </c>
      <c r="G36" s="449"/>
      <c r="H36" s="387">
        <v>692</v>
      </c>
      <c r="I36" s="977">
        <v>803</v>
      </c>
      <c r="J36" s="467">
        <v>824</v>
      </c>
      <c r="K36" s="425">
        <v>49</v>
      </c>
      <c r="L36" s="456"/>
      <c r="M36" s="272">
        <v>20</v>
      </c>
      <c r="N36" s="838">
        <f t="shared" si="1"/>
        <v>60</v>
      </c>
      <c r="O36" s="449"/>
      <c r="P36" s="412">
        <v>30</v>
      </c>
      <c r="Q36" s="843">
        <f t="shared" si="2"/>
        <v>45</v>
      </c>
      <c r="R36" s="983"/>
      <c r="S36" s="617">
        <f t="shared" si="3"/>
        <v>197.5</v>
      </c>
      <c r="T36" s="614">
        <f t="shared" si="4"/>
        <v>28</v>
      </c>
      <c r="U36" s="626">
        <v>28</v>
      </c>
      <c r="V36" s="196"/>
    </row>
    <row r="37" spans="1:22" ht="15" thickBot="1">
      <c r="A37" s="502" t="s">
        <v>73</v>
      </c>
      <c r="B37" s="503" t="s">
        <v>67</v>
      </c>
      <c r="C37" s="504">
        <v>2008</v>
      </c>
      <c r="D37" s="638" t="s">
        <v>71</v>
      </c>
      <c r="E37" s="270">
        <v>29</v>
      </c>
      <c r="F37" s="838">
        <f t="shared" si="0"/>
        <v>43.5</v>
      </c>
      <c r="G37" s="615"/>
      <c r="H37" s="384">
        <v>811</v>
      </c>
      <c r="I37" s="236"/>
      <c r="J37" s="938">
        <v>862</v>
      </c>
      <c r="K37" s="423">
        <v>57</v>
      </c>
      <c r="L37" s="615"/>
      <c r="M37" s="270">
        <v>20</v>
      </c>
      <c r="N37" s="840">
        <f t="shared" si="1"/>
        <v>60</v>
      </c>
      <c r="O37" s="615"/>
      <c r="P37" s="404">
        <v>24</v>
      </c>
      <c r="Q37" s="843">
        <f t="shared" si="2"/>
        <v>36</v>
      </c>
      <c r="R37" s="846"/>
      <c r="S37" s="622">
        <f t="shared" si="3"/>
        <v>196.5</v>
      </c>
      <c r="T37" s="614">
        <f t="shared" si="4"/>
        <v>29</v>
      </c>
      <c r="U37" s="626">
        <v>29</v>
      </c>
      <c r="V37" s="196"/>
    </row>
    <row r="38" spans="1:22" ht="15" thickBot="1">
      <c r="A38" s="483" t="s">
        <v>49</v>
      </c>
      <c r="B38" s="505" t="s">
        <v>50</v>
      </c>
      <c r="C38" s="506">
        <v>2006</v>
      </c>
      <c r="D38" s="638" t="s">
        <v>51</v>
      </c>
      <c r="E38" s="271">
        <v>27</v>
      </c>
      <c r="F38" s="838">
        <f t="shared" si="0"/>
        <v>40.5</v>
      </c>
      <c r="G38" s="615"/>
      <c r="H38" s="281">
        <v>915</v>
      </c>
      <c r="I38" s="380">
        <v>937</v>
      </c>
      <c r="J38" s="469">
        <v>932</v>
      </c>
      <c r="K38" s="427">
        <v>71</v>
      </c>
      <c r="L38" s="615"/>
      <c r="M38" s="271">
        <v>15</v>
      </c>
      <c r="N38" s="838">
        <f t="shared" si="1"/>
        <v>45</v>
      </c>
      <c r="O38" s="615"/>
      <c r="P38" s="400">
        <v>26</v>
      </c>
      <c r="Q38" s="843">
        <f t="shared" si="2"/>
        <v>39</v>
      </c>
      <c r="R38" s="846"/>
      <c r="S38" s="617">
        <f t="shared" si="3"/>
        <v>195.5</v>
      </c>
      <c r="T38" s="614">
        <f t="shared" si="4"/>
        <v>30</v>
      </c>
      <c r="U38" s="626">
        <v>30</v>
      </c>
      <c r="V38" s="196"/>
    </row>
    <row r="39" spans="1:22" ht="15" thickBot="1">
      <c r="A39" s="89" t="s">
        <v>132</v>
      </c>
      <c r="B39" s="933" t="s">
        <v>62</v>
      </c>
      <c r="C39" s="936">
        <v>2005</v>
      </c>
      <c r="D39" s="168" t="s">
        <v>133</v>
      </c>
      <c r="E39" s="391">
        <v>24</v>
      </c>
      <c r="F39" s="838">
        <f t="shared" si="0"/>
        <v>36</v>
      </c>
      <c r="G39" s="615"/>
      <c r="H39" s="281"/>
      <c r="I39" s="380">
        <v>888</v>
      </c>
      <c r="J39" s="469">
        <v>912</v>
      </c>
      <c r="K39" s="427">
        <v>67</v>
      </c>
      <c r="L39" s="618"/>
      <c r="M39" s="271">
        <v>21</v>
      </c>
      <c r="N39" s="838">
        <f t="shared" si="1"/>
        <v>63</v>
      </c>
      <c r="O39" s="615"/>
      <c r="P39" s="271">
        <v>19</v>
      </c>
      <c r="Q39" s="843">
        <f t="shared" si="2"/>
        <v>28.5</v>
      </c>
      <c r="R39" s="846"/>
      <c r="S39" s="622">
        <f t="shared" si="3"/>
        <v>194.5</v>
      </c>
      <c r="T39" s="614">
        <f t="shared" si="4"/>
        <v>31</v>
      </c>
      <c r="U39" s="626">
        <v>31</v>
      </c>
      <c r="V39" s="196"/>
    </row>
    <row r="40" spans="1:22" ht="15" thickBot="1">
      <c r="A40" s="552" t="s">
        <v>89</v>
      </c>
      <c r="B40" s="912" t="s">
        <v>90</v>
      </c>
      <c r="C40" s="514">
        <v>2005</v>
      </c>
      <c r="D40" s="553" t="s">
        <v>91</v>
      </c>
      <c r="E40" s="930">
        <v>32</v>
      </c>
      <c r="F40" s="838">
        <f t="shared" si="0"/>
        <v>48</v>
      </c>
      <c r="G40" s="615"/>
      <c r="H40" s="387">
        <v>793</v>
      </c>
      <c r="I40" s="977">
        <v>831</v>
      </c>
      <c r="J40" s="464">
        <v>847</v>
      </c>
      <c r="K40" s="425">
        <v>53</v>
      </c>
      <c r="L40" s="618"/>
      <c r="M40" s="275">
        <v>19</v>
      </c>
      <c r="N40" s="838">
        <f t="shared" si="1"/>
        <v>57</v>
      </c>
      <c r="O40" s="615"/>
      <c r="P40" s="406">
        <v>24</v>
      </c>
      <c r="Q40" s="843">
        <f t="shared" si="2"/>
        <v>36</v>
      </c>
      <c r="R40" s="846"/>
      <c r="S40" s="617">
        <f t="shared" si="3"/>
        <v>194</v>
      </c>
      <c r="T40" s="614">
        <f t="shared" si="4"/>
        <v>32</v>
      </c>
      <c r="U40" s="626">
        <v>32</v>
      </c>
      <c r="V40" s="196"/>
    </row>
    <row r="41" spans="1:22" ht="15" thickBot="1">
      <c r="A41" s="502" t="s">
        <v>297</v>
      </c>
      <c r="B41" s="509" t="s">
        <v>298</v>
      </c>
      <c r="C41" s="585">
        <v>2005</v>
      </c>
      <c r="D41" s="642" t="s">
        <v>129</v>
      </c>
      <c r="E41" s="270">
        <v>26</v>
      </c>
      <c r="F41" s="838">
        <f t="shared" ref="F41:F68" si="5">E41*1.5</f>
        <v>39</v>
      </c>
      <c r="G41" s="449"/>
      <c r="H41" s="384">
        <v>809</v>
      </c>
      <c r="I41" s="236">
        <v>808</v>
      </c>
      <c r="J41" s="465">
        <v>819</v>
      </c>
      <c r="K41" s="426">
        <v>47</v>
      </c>
      <c r="L41" s="456"/>
      <c r="M41" s="270">
        <v>20</v>
      </c>
      <c r="N41" s="838">
        <f t="shared" ref="N41:N68" si="6">M41*3</f>
        <v>60</v>
      </c>
      <c r="O41" s="449"/>
      <c r="P41" s="413">
        <v>32</v>
      </c>
      <c r="Q41" s="843">
        <f t="shared" ref="Q41:Q68" si="7">P41*1.5</f>
        <v>48</v>
      </c>
      <c r="R41" s="983"/>
      <c r="S41" s="617">
        <f t="shared" ref="S41:S68" si="8">(F41+K41+N41+Q41)</f>
        <v>194</v>
      </c>
      <c r="T41" s="614">
        <f t="shared" ref="T41:T68" si="9">RANK(S41,$S$9:$S$68)</f>
        <v>32</v>
      </c>
      <c r="U41" s="626">
        <v>33</v>
      </c>
      <c r="V41" s="196"/>
    </row>
    <row r="42" spans="1:22" ht="15" thickBot="1">
      <c r="A42" s="483" t="s">
        <v>66</v>
      </c>
      <c r="B42" s="484" t="s">
        <v>67</v>
      </c>
      <c r="C42" s="485">
        <v>2007</v>
      </c>
      <c r="D42" s="532" t="s">
        <v>65</v>
      </c>
      <c r="E42" s="280">
        <v>32</v>
      </c>
      <c r="F42" s="838">
        <f t="shared" si="5"/>
        <v>48</v>
      </c>
      <c r="G42" s="615"/>
      <c r="H42" s="281"/>
      <c r="I42" s="380">
        <v>752</v>
      </c>
      <c r="J42" s="466">
        <v>796</v>
      </c>
      <c r="K42" s="420">
        <v>43</v>
      </c>
      <c r="L42" s="618"/>
      <c r="M42" s="271">
        <v>23</v>
      </c>
      <c r="N42" s="838">
        <f t="shared" si="6"/>
        <v>69</v>
      </c>
      <c r="O42" s="615"/>
      <c r="P42" s="748">
        <v>22</v>
      </c>
      <c r="Q42" s="843">
        <f t="shared" si="7"/>
        <v>33</v>
      </c>
      <c r="R42" s="846"/>
      <c r="S42" s="617">
        <f t="shared" si="8"/>
        <v>193</v>
      </c>
      <c r="T42" s="614">
        <f t="shared" si="9"/>
        <v>34</v>
      </c>
      <c r="U42" s="626">
        <v>34</v>
      </c>
      <c r="V42" s="196"/>
    </row>
    <row r="43" spans="1:22" ht="15" thickBot="1">
      <c r="A43" s="483" t="s">
        <v>99</v>
      </c>
      <c r="B43" s="484" t="s">
        <v>100</v>
      </c>
      <c r="C43" s="485">
        <v>2005</v>
      </c>
      <c r="D43" s="532" t="s">
        <v>98</v>
      </c>
      <c r="E43" s="271">
        <v>24</v>
      </c>
      <c r="F43" s="838">
        <f t="shared" si="5"/>
        <v>36</v>
      </c>
      <c r="G43" s="615"/>
      <c r="H43" s="281">
        <v>817</v>
      </c>
      <c r="I43" s="380">
        <v>842</v>
      </c>
      <c r="J43" s="466">
        <v>842</v>
      </c>
      <c r="K43" s="424">
        <v>53</v>
      </c>
      <c r="L43" s="618"/>
      <c r="M43" s="271">
        <v>21</v>
      </c>
      <c r="N43" s="838">
        <f t="shared" si="6"/>
        <v>63</v>
      </c>
      <c r="O43" s="615"/>
      <c r="P43" s="410">
        <v>27</v>
      </c>
      <c r="Q43" s="843">
        <f t="shared" si="7"/>
        <v>40.5</v>
      </c>
      <c r="R43" s="846"/>
      <c r="S43" s="617">
        <f t="shared" si="8"/>
        <v>192.5</v>
      </c>
      <c r="T43" s="614">
        <f t="shared" si="9"/>
        <v>35</v>
      </c>
      <c r="U43" s="626">
        <v>35</v>
      </c>
      <c r="V43" s="196"/>
    </row>
    <row r="44" spans="1:22" ht="15" thickBot="1">
      <c r="A44" s="911" t="s">
        <v>300</v>
      </c>
      <c r="B44" s="914" t="s">
        <v>41</v>
      </c>
      <c r="C44" s="550">
        <v>2006</v>
      </c>
      <c r="D44" s="648" t="s">
        <v>57</v>
      </c>
      <c r="E44" s="393">
        <v>25</v>
      </c>
      <c r="F44" s="838">
        <f t="shared" si="5"/>
        <v>37.5</v>
      </c>
      <c r="G44" s="615"/>
      <c r="H44" s="387"/>
      <c r="I44" s="977">
        <v>831</v>
      </c>
      <c r="J44" s="467">
        <v>845</v>
      </c>
      <c r="K44" s="425">
        <v>53</v>
      </c>
      <c r="L44" s="615"/>
      <c r="M44" s="272">
        <v>21</v>
      </c>
      <c r="N44" s="840">
        <f t="shared" si="6"/>
        <v>63</v>
      </c>
      <c r="O44" s="615"/>
      <c r="P44" s="393">
        <v>25</v>
      </c>
      <c r="Q44" s="843">
        <f t="shared" si="7"/>
        <v>37.5</v>
      </c>
      <c r="R44" s="846"/>
      <c r="S44" s="617">
        <f t="shared" si="8"/>
        <v>191</v>
      </c>
      <c r="T44" s="614">
        <f t="shared" si="9"/>
        <v>36</v>
      </c>
      <c r="U44" s="626">
        <v>36</v>
      </c>
      <c r="V44" s="196"/>
    </row>
    <row r="45" spans="1:22" ht="15" thickBot="1">
      <c r="A45" s="502" t="s">
        <v>126</v>
      </c>
      <c r="B45" s="509" t="s">
        <v>88</v>
      </c>
      <c r="C45" s="510">
        <v>2004</v>
      </c>
      <c r="D45" s="534" t="s">
        <v>122</v>
      </c>
      <c r="E45" s="270">
        <v>23</v>
      </c>
      <c r="F45" s="838">
        <f t="shared" si="5"/>
        <v>34.5</v>
      </c>
      <c r="G45" s="623"/>
      <c r="H45" s="384">
        <v>892</v>
      </c>
      <c r="I45" s="236"/>
      <c r="J45" s="465">
        <v>895</v>
      </c>
      <c r="K45" s="426">
        <v>63</v>
      </c>
      <c r="L45" s="615"/>
      <c r="M45" s="270">
        <v>21</v>
      </c>
      <c r="N45" s="838">
        <f t="shared" si="6"/>
        <v>63</v>
      </c>
      <c r="O45" s="615"/>
      <c r="P45" s="409">
        <v>20</v>
      </c>
      <c r="Q45" s="843">
        <f t="shared" si="7"/>
        <v>30</v>
      </c>
      <c r="R45" s="846"/>
      <c r="S45" s="617">
        <f t="shared" si="8"/>
        <v>190.5</v>
      </c>
      <c r="T45" s="614">
        <f t="shared" si="9"/>
        <v>37</v>
      </c>
      <c r="U45" s="626">
        <v>37</v>
      </c>
      <c r="V45" s="196"/>
    </row>
    <row r="46" spans="1:22" ht="15" thickBot="1">
      <c r="A46" s="483" t="s">
        <v>101</v>
      </c>
      <c r="B46" s="484" t="s">
        <v>80</v>
      </c>
      <c r="C46" s="485">
        <v>2004</v>
      </c>
      <c r="D46" s="608" t="s">
        <v>98</v>
      </c>
      <c r="E46" s="271">
        <v>28</v>
      </c>
      <c r="F46" s="838">
        <f t="shared" si="5"/>
        <v>42</v>
      </c>
      <c r="G46" s="615"/>
      <c r="H46" s="281">
        <v>810</v>
      </c>
      <c r="I46" s="380">
        <v>832</v>
      </c>
      <c r="J46" s="466">
        <v>836</v>
      </c>
      <c r="K46" s="424">
        <v>51</v>
      </c>
      <c r="L46" s="618"/>
      <c r="M46" s="271">
        <v>20</v>
      </c>
      <c r="N46" s="838">
        <f t="shared" si="6"/>
        <v>60</v>
      </c>
      <c r="O46" s="615"/>
      <c r="P46" s="410">
        <v>24</v>
      </c>
      <c r="Q46" s="843">
        <f t="shared" si="7"/>
        <v>36</v>
      </c>
      <c r="R46" s="846"/>
      <c r="S46" s="617">
        <f t="shared" si="8"/>
        <v>189</v>
      </c>
      <c r="T46" s="614">
        <f t="shared" si="9"/>
        <v>38</v>
      </c>
      <c r="U46" s="626">
        <v>38</v>
      </c>
      <c r="V46" s="196"/>
    </row>
    <row r="47" spans="1:22" ht="15" thickBot="1">
      <c r="A47" s="483" t="s">
        <v>131</v>
      </c>
      <c r="B47" s="484" t="s">
        <v>124</v>
      </c>
      <c r="C47" s="485">
        <v>2007</v>
      </c>
      <c r="D47" s="608" t="s">
        <v>129</v>
      </c>
      <c r="E47" s="271">
        <v>23</v>
      </c>
      <c r="F47" s="838">
        <f t="shared" si="5"/>
        <v>34.5</v>
      </c>
      <c r="G47" s="449"/>
      <c r="H47" s="281">
        <v>756</v>
      </c>
      <c r="I47" s="380"/>
      <c r="J47" s="466">
        <v>799</v>
      </c>
      <c r="K47" s="427">
        <v>43</v>
      </c>
      <c r="L47" s="456"/>
      <c r="M47" s="271">
        <v>21</v>
      </c>
      <c r="N47" s="838">
        <f t="shared" si="6"/>
        <v>63</v>
      </c>
      <c r="O47" s="449"/>
      <c r="P47" s="410">
        <v>32</v>
      </c>
      <c r="Q47" s="843">
        <f t="shared" si="7"/>
        <v>48</v>
      </c>
      <c r="R47" s="983"/>
      <c r="S47" s="617">
        <f t="shared" si="8"/>
        <v>188.5</v>
      </c>
      <c r="T47" s="614">
        <f t="shared" si="9"/>
        <v>39</v>
      </c>
      <c r="U47" s="626">
        <v>39</v>
      </c>
      <c r="V47" s="196"/>
    </row>
    <row r="48" spans="1:22" ht="15" thickBot="1">
      <c r="A48" s="526" t="s">
        <v>63</v>
      </c>
      <c r="B48" s="527" t="s">
        <v>64</v>
      </c>
      <c r="C48" s="528">
        <v>2006</v>
      </c>
      <c r="D48" s="648" t="s">
        <v>65</v>
      </c>
      <c r="E48" s="393">
        <v>25</v>
      </c>
      <c r="F48" s="838">
        <f t="shared" si="5"/>
        <v>37.5</v>
      </c>
      <c r="G48" s="615"/>
      <c r="H48" s="387">
        <v>774</v>
      </c>
      <c r="I48" s="977">
        <v>798</v>
      </c>
      <c r="J48" s="467">
        <v>798</v>
      </c>
      <c r="K48" s="425">
        <v>43</v>
      </c>
      <c r="L48" s="618"/>
      <c r="M48" s="272">
        <v>21</v>
      </c>
      <c r="N48" s="840">
        <f t="shared" si="6"/>
        <v>63</v>
      </c>
      <c r="O48" s="615"/>
      <c r="P48" s="272">
        <v>28</v>
      </c>
      <c r="Q48" s="843">
        <f t="shared" si="7"/>
        <v>42</v>
      </c>
      <c r="R48" s="846"/>
      <c r="S48" s="617">
        <f t="shared" si="8"/>
        <v>185.5</v>
      </c>
      <c r="T48" s="614">
        <f t="shared" si="9"/>
        <v>40</v>
      </c>
      <c r="U48" s="626">
        <v>40</v>
      </c>
      <c r="V48" s="196"/>
    </row>
    <row r="49" spans="1:22" ht="15" thickBot="1">
      <c r="A49" s="551" t="s">
        <v>127</v>
      </c>
      <c r="B49" s="548" t="s">
        <v>128</v>
      </c>
      <c r="C49" s="585">
        <v>2005</v>
      </c>
      <c r="D49" s="553" t="s">
        <v>129</v>
      </c>
      <c r="E49" s="270">
        <v>22</v>
      </c>
      <c r="F49" s="838">
        <f t="shared" si="5"/>
        <v>33</v>
      </c>
      <c r="G49" s="449"/>
      <c r="H49" s="384"/>
      <c r="I49" s="236">
        <v>826</v>
      </c>
      <c r="J49" s="465">
        <v>876</v>
      </c>
      <c r="K49" s="423">
        <v>59</v>
      </c>
      <c r="L49" s="456"/>
      <c r="M49" s="270">
        <v>15</v>
      </c>
      <c r="N49" s="838">
        <f t="shared" si="6"/>
        <v>45</v>
      </c>
      <c r="O49" s="449"/>
      <c r="P49" s="409">
        <v>32</v>
      </c>
      <c r="Q49" s="843">
        <f t="shared" si="7"/>
        <v>48</v>
      </c>
      <c r="R49" s="983"/>
      <c r="S49" s="617">
        <f t="shared" si="8"/>
        <v>185</v>
      </c>
      <c r="T49" s="614">
        <f t="shared" si="9"/>
        <v>41</v>
      </c>
      <c r="U49" s="626">
        <v>41</v>
      </c>
      <c r="V49" s="196"/>
    </row>
    <row r="50" spans="1:22" ht="15" thickBot="1">
      <c r="A50" s="496" t="s">
        <v>301</v>
      </c>
      <c r="B50" s="497" t="s">
        <v>44</v>
      </c>
      <c r="C50" s="535">
        <v>2007</v>
      </c>
      <c r="D50" s="553" t="s">
        <v>57</v>
      </c>
      <c r="E50" s="271">
        <v>19</v>
      </c>
      <c r="F50" s="838">
        <f t="shared" si="5"/>
        <v>28.5</v>
      </c>
      <c r="G50" s="615"/>
      <c r="H50" s="281">
        <v>774</v>
      </c>
      <c r="I50" s="380"/>
      <c r="J50" s="466">
        <v>838</v>
      </c>
      <c r="K50" s="420">
        <v>51</v>
      </c>
      <c r="L50" s="615"/>
      <c r="M50" s="271">
        <v>18</v>
      </c>
      <c r="N50" s="840">
        <f t="shared" si="6"/>
        <v>54</v>
      </c>
      <c r="O50" s="615"/>
      <c r="P50" s="271">
        <v>32</v>
      </c>
      <c r="Q50" s="843">
        <f t="shared" si="7"/>
        <v>48</v>
      </c>
      <c r="R50" s="846"/>
      <c r="S50" s="622">
        <f t="shared" si="8"/>
        <v>181.5</v>
      </c>
      <c r="T50" s="614">
        <f t="shared" si="9"/>
        <v>42</v>
      </c>
      <c r="U50" s="626">
        <v>42</v>
      </c>
      <c r="V50" s="196"/>
    </row>
    <row r="51" spans="1:22" ht="15" thickBot="1">
      <c r="A51" s="483" t="s">
        <v>118</v>
      </c>
      <c r="B51" s="484" t="s">
        <v>60</v>
      </c>
      <c r="C51" s="485">
        <v>2006</v>
      </c>
      <c r="D51" s="553" t="s">
        <v>116</v>
      </c>
      <c r="E51" s="271">
        <v>28</v>
      </c>
      <c r="F51" s="838">
        <f t="shared" si="5"/>
        <v>42</v>
      </c>
      <c r="G51" s="615"/>
      <c r="H51" s="281">
        <v>807</v>
      </c>
      <c r="I51" s="380">
        <v>873</v>
      </c>
      <c r="J51" s="466">
        <v>880</v>
      </c>
      <c r="K51" s="424">
        <v>61</v>
      </c>
      <c r="L51" s="618"/>
      <c r="M51" s="271">
        <v>17</v>
      </c>
      <c r="N51" s="838">
        <f t="shared" si="6"/>
        <v>51</v>
      </c>
      <c r="O51" s="615"/>
      <c r="P51" s="410">
        <v>18</v>
      </c>
      <c r="Q51" s="843">
        <f t="shared" si="7"/>
        <v>27</v>
      </c>
      <c r="R51" s="846"/>
      <c r="S51" s="617">
        <f t="shared" si="8"/>
        <v>181</v>
      </c>
      <c r="T51" s="614">
        <f t="shared" si="9"/>
        <v>43</v>
      </c>
      <c r="U51" s="626">
        <v>43</v>
      </c>
      <c r="V51" s="196"/>
    </row>
    <row r="52" spans="1:22" ht="15" thickBot="1">
      <c r="A52" s="552" t="s">
        <v>110</v>
      </c>
      <c r="B52" s="555" t="s">
        <v>67</v>
      </c>
      <c r="C52" s="556">
        <v>2005</v>
      </c>
      <c r="D52" s="553" t="s">
        <v>111</v>
      </c>
      <c r="E52" s="276">
        <v>19</v>
      </c>
      <c r="F52" s="838">
        <f t="shared" si="5"/>
        <v>28.5</v>
      </c>
      <c r="G52" s="615"/>
      <c r="H52" s="385">
        <v>701</v>
      </c>
      <c r="I52" s="287">
        <v>659</v>
      </c>
      <c r="J52" s="978">
        <v>739</v>
      </c>
      <c r="K52" s="425">
        <v>33</v>
      </c>
      <c r="L52" s="618"/>
      <c r="M52" s="276">
        <v>24</v>
      </c>
      <c r="N52" s="838">
        <f t="shared" si="6"/>
        <v>72</v>
      </c>
      <c r="O52" s="615"/>
      <c r="P52" s="406">
        <v>30</v>
      </c>
      <c r="Q52" s="843">
        <f t="shared" si="7"/>
        <v>45</v>
      </c>
      <c r="R52" s="846"/>
      <c r="S52" s="617">
        <f t="shared" si="8"/>
        <v>178.5</v>
      </c>
      <c r="T52" s="614">
        <f t="shared" si="9"/>
        <v>44</v>
      </c>
      <c r="U52" s="626">
        <v>44</v>
      </c>
      <c r="V52" s="196"/>
    </row>
    <row r="53" spans="1:22" ht="15" thickBot="1">
      <c r="A53" s="551" t="s">
        <v>52</v>
      </c>
      <c r="B53" s="548" t="s">
        <v>53</v>
      </c>
      <c r="C53" s="585">
        <v>2005</v>
      </c>
      <c r="D53" s="642" t="s">
        <v>51</v>
      </c>
      <c r="E53" s="277">
        <v>27</v>
      </c>
      <c r="F53" s="838">
        <f t="shared" si="5"/>
        <v>40.5</v>
      </c>
      <c r="G53" s="615"/>
      <c r="H53" s="386"/>
      <c r="I53" s="237">
        <v>817</v>
      </c>
      <c r="J53" s="475">
        <v>859</v>
      </c>
      <c r="K53" s="423">
        <v>55</v>
      </c>
      <c r="L53" s="615"/>
      <c r="M53" s="277">
        <v>15</v>
      </c>
      <c r="N53" s="840">
        <f t="shared" si="6"/>
        <v>45</v>
      </c>
      <c r="O53" s="623"/>
      <c r="P53" s="748">
        <v>25</v>
      </c>
      <c r="Q53" s="843">
        <f t="shared" si="7"/>
        <v>37.5</v>
      </c>
      <c r="R53" s="846"/>
      <c r="S53" s="622">
        <f t="shared" si="8"/>
        <v>178</v>
      </c>
      <c r="T53" s="614">
        <f t="shared" si="9"/>
        <v>45</v>
      </c>
      <c r="U53" s="626">
        <v>45</v>
      </c>
      <c r="V53" s="196"/>
    </row>
    <row r="54" spans="1:22" ht="15" thickBot="1">
      <c r="A54" s="483" t="s">
        <v>92</v>
      </c>
      <c r="B54" s="484" t="s">
        <v>93</v>
      </c>
      <c r="C54" s="485">
        <v>2006</v>
      </c>
      <c r="D54" s="553" t="s">
        <v>91</v>
      </c>
      <c r="E54" s="274">
        <v>27</v>
      </c>
      <c r="F54" s="838">
        <f t="shared" si="5"/>
        <v>40.5</v>
      </c>
      <c r="G54" s="615"/>
      <c r="H54" s="281"/>
      <c r="I54" s="380"/>
      <c r="J54" s="471">
        <v>828</v>
      </c>
      <c r="K54" s="420">
        <v>49</v>
      </c>
      <c r="L54" s="618"/>
      <c r="M54" s="274">
        <v>16</v>
      </c>
      <c r="N54" s="840">
        <f t="shared" si="6"/>
        <v>48</v>
      </c>
      <c r="O54" s="615"/>
      <c r="P54" s="405">
        <v>26</v>
      </c>
      <c r="Q54" s="843">
        <f t="shared" si="7"/>
        <v>39</v>
      </c>
      <c r="R54" s="846"/>
      <c r="S54" s="622">
        <f t="shared" si="8"/>
        <v>176.5</v>
      </c>
      <c r="T54" s="614">
        <f t="shared" si="9"/>
        <v>46</v>
      </c>
      <c r="U54" s="626">
        <v>46</v>
      </c>
      <c r="V54" s="196"/>
    </row>
    <row r="55" spans="1:22" ht="15" thickBot="1">
      <c r="A55" s="483" t="s">
        <v>94</v>
      </c>
      <c r="B55" s="484" t="s">
        <v>95</v>
      </c>
      <c r="C55" s="485">
        <v>2006</v>
      </c>
      <c r="D55" s="553" t="s">
        <v>91</v>
      </c>
      <c r="E55" s="274">
        <v>23</v>
      </c>
      <c r="F55" s="838">
        <f t="shared" si="5"/>
        <v>34.5</v>
      </c>
      <c r="G55" s="615"/>
      <c r="H55" s="281">
        <v>834</v>
      </c>
      <c r="I55" s="380">
        <v>874</v>
      </c>
      <c r="J55" s="471">
        <v>872</v>
      </c>
      <c r="K55" s="420">
        <v>59</v>
      </c>
      <c r="L55" s="618"/>
      <c r="M55" s="274">
        <v>17</v>
      </c>
      <c r="N55" s="840">
        <f t="shared" si="6"/>
        <v>51</v>
      </c>
      <c r="O55" s="615"/>
      <c r="P55" s="405">
        <v>17</v>
      </c>
      <c r="Q55" s="843">
        <f t="shared" si="7"/>
        <v>25.5</v>
      </c>
      <c r="R55" s="846"/>
      <c r="S55" s="617">
        <f t="shared" si="8"/>
        <v>170</v>
      </c>
      <c r="T55" s="614">
        <f t="shared" si="9"/>
        <v>47</v>
      </c>
      <c r="U55" s="626">
        <v>47</v>
      </c>
      <c r="V55" s="196"/>
    </row>
    <row r="56" spans="1:22" ht="15" thickBot="1">
      <c r="A56" s="552" t="s">
        <v>56</v>
      </c>
      <c r="B56" s="555" t="s">
        <v>44</v>
      </c>
      <c r="C56" s="556">
        <v>2006</v>
      </c>
      <c r="D56" s="553" t="s">
        <v>51</v>
      </c>
      <c r="E56" s="278">
        <v>29</v>
      </c>
      <c r="F56" s="838">
        <f t="shared" si="5"/>
        <v>43.5</v>
      </c>
      <c r="G56" s="615"/>
      <c r="H56" s="385"/>
      <c r="I56" s="287">
        <v>820</v>
      </c>
      <c r="J56" s="476">
        <v>830</v>
      </c>
      <c r="K56" s="422">
        <v>51</v>
      </c>
      <c r="L56" s="615"/>
      <c r="M56" s="278">
        <v>19</v>
      </c>
      <c r="N56" s="840">
        <f t="shared" si="6"/>
        <v>57</v>
      </c>
      <c r="O56" s="615"/>
      <c r="P56" s="949">
        <v>12</v>
      </c>
      <c r="Q56" s="843">
        <f t="shared" si="7"/>
        <v>18</v>
      </c>
      <c r="R56" s="846"/>
      <c r="S56" s="617">
        <f t="shared" si="8"/>
        <v>169.5</v>
      </c>
      <c r="T56" s="614">
        <f t="shared" si="9"/>
        <v>48</v>
      </c>
      <c r="U56" s="626">
        <v>48</v>
      </c>
      <c r="V56" s="196"/>
    </row>
    <row r="57" spans="1:22" ht="15" thickBot="1">
      <c r="A57" s="502" t="s">
        <v>68</v>
      </c>
      <c r="B57" s="509" t="s">
        <v>41</v>
      </c>
      <c r="C57" s="510">
        <v>2005</v>
      </c>
      <c r="D57" s="642" t="s">
        <v>65</v>
      </c>
      <c r="E57" s="277">
        <v>21</v>
      </c>
      <c r="F57" s="838">
        <f t="shared" si="5"/>
        <v>31.5</v>
      </c>
      <c r="G57" s="615"/>
      <c r="H57" s="386">
        <v>850</v>
      </c>
      <c r="I57" s="237">
        <v>854</v>
      </c>
      <c r="J57" s="475">
        <v>834</v>
      </c>
      <c r="K57" s="426">
        <v>55</v>
      </c>
      <c r="L57" s="618"/>
      <c r="M57" s="277">
        <v>15</v>
      </c>
      <c r="N57" s="838">
        <f t="shared" si="6"/>
        <v>45</v>
      </c>
      <c r="O57" s="615"/>
      <c r="P57" s="277">
        <v>24</v>
      </c>
      <c r="Q57" s="843">
        <f t="shared" si="7"/>
        <v>36</v>
      </c>
      <c r="R57" s="846"/>
      <c r="S57" s="617">
        <f t="shared" si="8"/>
        <v>167.5</v>
      </c>
      <c r="T57" s="614">
        <f t="shared" si="9"/>
        <v>49</v>
      </c>
      <c r="U57" s="626">
        <v>49</v>
      </c>
      <c r="V57" s="196"/>
    </row>
    <row r="58" spans="1:22" ht="15" thickBot="1">
      <c r="A58" s="480" t="s">
        <v>61</v>
      </c>
      <c r="B58" s="500" t="s">
        <v>62</v>
      </c>
      <c r="C58" s="501">
        <v>2006</v>
      </c>
      <c r="D58" s="534" t="s">
        <v>57</v>
      </c>
      <c r="E58" s="271">
        <v>16</v>
      </c>
      <c r="F58" s="838">
        <f t="shared" si="5"/>
        <v>24</v>
      </c>
      <c r="G58" s="615"/>
      <c r="H58" s="281">
        <v>744</v>
      </c>
      <c r="I58" s="380">
        <v>751</v>
      </c>
      <c r="J58" s="466"/>
      <c r="K58" s="424">
        <v>35</v>
      </c>
      <c r="L58" s="618"/>
      <c r="M58" s="271">
        <v>20</v>
      </c>
      <c r="N58" s="840">
        <f t="shared" si="6"/>
        <v>60</v>
      </c>
      <c r="O58" s="615"/>
      <c r="P58" s="400">
        <v>29</v>
      </c>
      <c r="Q58" s="843">
        <f t="shared" si="7"/>
        <v>43.5</v>
      </c>
      <c r="R58" s="846"/>
      <c r="S58" s="617">
        <f t="shared" si="8"/>
        <v>162.5</v>
      </c>
      <c r="T58" s="614">
        <f t="shared" si="9"/>
        <v>50</v>
      </c>
      <c r="U58" s="626">
        <v>50</v>
      </c>
      <c r="V58" s="196"/>
    </row>
    <row r="59" spans="1:22" ht="15" thickBot="1">
      <c r="A59" s="1122" t="s">
        <v>305</v>
      </c>
      <c r="B59" s="1123" t="s">
        <v>53</v>
      </c>
      <c r="C59" s="1124">
        <v>2006</v>
      </c>
      <c r="D59" s="1128" t="s">
        <v>76</v>
      </c>
      <c r="E59" s="1126">
        <v>22</v>
      </c>
      <c r="F59" s="1190">
        <f t="shared" si="5"/>
        <v>33</v>
      </c>
      <c r="G59" s="1191"/>
      <c r="H59" s="1129">
        <v>837</v>
      </c>
      <c r="I59" s="1133">
        <v>837</v>
      </c>
      <c r="J59" s="1134">
        <v>837</v>
      </c>
      <c r="K59" s="1132">
        <v>51</v>
      </c>
      <c r="L59" s="1192"/>
      <c r="M59" s="1168">
        <v>15</v>
      </c>
      <c r="N59" s="1190">
        <f t="shared" si="6"/>
        <v>45</v>
      </c>
      <c r="O59" s="1191"/>
      <c r="P59" s="1148">
        <v>22</v>
      </c>
      <c r="Q59" s="1194">
        <f t="shared" si="7"/>
        <v>33</v>
      </c>
      <c r="R59" s="1195"/>
      <c r="S59" s="1196">
        <f t="shared" si="8"/>
        <v>162</v>
      </c>
      <c r="T59" s="1197">
        <f t="shared" si="9"/>
        <v>51</v>
      </c>
      <c r="U59" s="626">
        <v>51</v>
      </c>
      <c r="V59" s="196"/>
    </row>
    <row r="60" spans="1:22" ht="15" thickBot="1">
      <c r="A60" s="526" t="s">
        <v>102</v>
      </c>
      <c r="B60" s="527" t="s">
        <v>103</v>
      </c>
      <c r="C60" s="528">
        <v>2005</v>
      </c>
      <c r="D60" s="534" t="s">
        <v>98</v>
      </c>
      <c r="E60" s="278">
        <v>21</v>
      </c>
      <c r="F60" s="838">
        <f t="shared" si="5"/>
        <v>31.5</v>
      </c>
      <c r="G60" s="615"/>
      <c r="H60" s="385">
        <v>788</v>
      </c>
      <c r="I60" s="287">
        <v>807</v>
      </c>
      <c r="J60" s="867">
        <v>804</v>
      </c>
      <c r="K60" s="421">
        <v>45</v>
      </c>
      <c r="L60" s="615"/>
      <c r="M60" s="389">
        <v>17</v>
      </c>
      <c r="N60" s="838">
        <f t="shared" si="6"/>
        <v>51</v>
      </c>
      <c r="O60" s="615"/>
      <c r="P60" s="868">
        <v>23</v>
      </c>
      <c r="Q60" s="843">
        <f t="shared" si="7"/>
        <v>34.5</v>
      </c>
      <c r="R60" s="846"/>
      <c r="S60" s="617">
        <f t="shared" si="8"/>
        <v>162</v>
      </c>
      <c r="T60" s="614">
        <f t="shared" si="9"/>
        <v>51</v>
      </c>
      <c r="U60" s="626">
        <v>52</v>
      </c>
      <c r="V60" s="196"/>
    </row>
    <row r="61" spans="1:22" ht="15" thickBot="1">
      <c r="A61" s="551" t="s">
        <v>119</v>
      </c>
      <c r="B61" s="516" t="s">
        <v>120</v>
      </c>
      <c r="C61" s="517">
        <v>2006</v>
      </c>
      <c r="D61" s="642" t="s">
        <v>116</v>
      </c>
      <c r="E61" s="280">
        <v>20</v>
      </c>
      <c r="F61" s="838">
        <f t="shared" si="5"/>
        <v>30</v>
      </c>
      <c r="G61" s="615"/>
      <c r="H61" s="386">
        <v>853</v>
      </c>
      <c r="I61" s="237"/>
      <c r="J61" s="477">
        <v>852</v>
      </c>
      <c r="K61" s="422">
        <v>55</v>
      </c>
      <c r="L61" s="615"/>
      <c r="M61" s="398">
        <v>20</v>
      </c>
      <c r="N61" s="840">
        <f t="shared" si="6"/>
        <v>60</v>
      </c>
      <c r="O61" s="615"/>
      <c r="P61" s="414">
        <v>11</v>
      </c>
      <c r="Q61" s="843">
        <f t="shared" si="7"/>
        <v>16.5</v>
      </c>
      <c r="R61" s="846"/>
      <c r="S61" s="617">
        <f t="shared" si="8"/>
        <v>161.5</v>
      </c>
      <c r="T61" s="614">
        <f t="shared" si="9"/>
        <v>53</v>
      </c>
      <c r="U61" s="626">
        <v>53</v>
      </c>
      <c r="V61" s="196"/>
    </row>
    <row r="62" spans="1:22" ht="15" thickBot="1">
      <c r="A62" s="89" t="s">
        <v>135</v>
      </c>
      <c r="B62" s="913" t="s">
        <v>59</v>
      </c>
      <c r="C62" s="624">
        <v>2007</v>
      </c>
      <c r="D62" s="176" t="s">
        <v>133</v>
      </c>
      <c r="E62" s="271">
        <v>24</v>
      </c>
      <c r="F62" s="838">
        <f t="shared" si="5"/>
        <v>36</v>
      </c>
      <c r="G62" s="615"/>
      <c r="H62" s="386">
        <v>814</v>
      </c>
      <c r="I62" s="237">
        <v>759</v>
      </c>
      <c r="J62" s="477">
        <v>836</v>
      </c>
      <c r="K62" s="422">
        <v>51</v>
      </c>
      <c r="L62" s="618"/>
      <c r="M62" s="398">
        <v>15</v>
      </c>
      <c r="N62" s="840">
        <f t="shared" si="6"/>
        <v>45</v>
      </c>
      <c r="O62" s="615"/>
      <c r="P62" s="407">
        <v>13</v>
      </c>
      <c r="Q62" s="843">
        <f t="shared" si="7"/>
        <v>19.5</v>
      </c>
      <c r="R62" s="846"/>
      <c r="S62" s="617">
        <f t="shared" si="8"/>
        <v>151.5</v>
      </c>
      <c r="T62" s="614">
        <f t="shared" si="9"/>
        <v>54</v>
      </c>
      <c r="U62" s="626">
        <v>54</v>
      </c>
      <c r="V62" s="196"/>
    </row>
    <row r="63" spans="1:22" ht="15" thickBot="1">
      <c r="A63" s="910" t="s">
        <v>134</v>
      </c>
      <c r="B63" s="913" t="s">
        <v>44</v>
      </c>
      <c r="C63" s="624">
        <v>2005</v>
      </c>
      <c r="D63" s="889" t="s">
        <v>133</v>
      </c>
      <c r="E63" s="391">
        <v>25</v>
      </c>
      <c r="F63" s="838">
        <f t="shared" si="5"/>
        <v>37.5</v>
      </c>
      <c r="G63" s="615"/>
      <c r="H63" s="386">
        <v>658</v>
      </c>
      <c r="I63" s="237">
        <v>701</v>
      </c>
      <c r="J63" s="477"/>
      <c r="K63" s="422">
        <v>30</v>
      </c>
      <c r="L63" s="618"/>
      <c r="M63" s="398">
        <v>20</v>
      </c>
      <c r="N63" s="840">
        <f t="shared" si="6"/>
        <v>60</v>
      </c>
      <c r="O63" s="615"/>
      <c r="P63" s="748">
        <v>14</v>
      </c>
      <c r="Q63" s="843">
        <f t="shared" si="7"/>
        <v>21</v>
      </c>
      <c r="R63" s="848"/>
      <c r="S63" s="617">
        <f t="shared" si="8"/>
        <v>148.5</v>
      </c>
      <c r="T63" s="614">
        <f t="shared" si="9"/>
        <v>55</v>
      </c>
      <c r="U63" s="626">
        <v>55</v>
      </c>
      <c r="V63" s="196"/>
    </row>
    <row r="64" spans="1:22" ht="15" thickBot="1">
      <c r="A64" s="86" t="s">
        <v>289</v>
      </c>
      <c r="B64" s="85" t="s">
        <v>290</v>
      </c>
      <c r="C64" s="84">
        <v>2008</v>
      </c>
      <c r="D64" s="890" t="s">
        <v>133</v>
      </c>
      <c r="E64" s="392">
        <v>17</v>
      </c>
      <c r="F64" s="838">
        <f t="shared" si="5"/>
        <v>25.5</v>
      </c>
      <c r="G64" s="975"/>
      <c r="H64" s="385">
        <v>719</v>
      </c>
      <c r="I64" s="285">
        <v>710</v>
      </c>
      <c r="J64" s="867"/>
      <c r="K64" s="421">
        <v>31</v>
      </c>
      <c r="L64" s="618"/>
      <c r="M64" s="389">
        <v>16</v>
      </c>
      <c r="N64" s="838">
        <f t="shared" si="6"/>
        <v>48</v>
      </c>
      <c r="O64" s="615"/>
      <c r="P64" s="981">
        <v>27</v>
      </c>
      <c r="Q64" s="843">
        <f t="shared" si="7"/>
        <v>40.5</v>
      </c>
      <c r="R64" s="616"/>
      <c r="S64" s="622">
        <f t="shared" si="8"/>
        <v>145</v>
      </c>
      <c r="T64" s="614">
        <f t="shared" si="9"/>
        <v>56</v>
      </c>
      <c r="U64" s="626">
        <v>56</v>
      </c>
      <c r="V64" s="196"/>
    </row>
    <row r="65" spans="1:22" ht="15" thickBot="1">
      <c r="A65" s="551" t="s">
        <v>306</v>
      </c>
      <c r="B65" s="513" t="s">
        <v>109</v>
      </c>
      <c r="C65" s="514">
        <v>2006</v>
      </c>
      <c r="D65" s="642" t="s">
        <v>105</v>
      </c>
      <c r="E65" s="398">
        <v>21</v>
      </c>
      <c r="F65" s="838">
        <f t="shared" si="5"/>
        <v>31.5</v>
      </c>
      <c r="G65" s="974"/>
      <c r="H65" s="386">
        <v>802</v>
      </c>
      <c r="I65" s="237">
        <v>798</v>
      </c>
      <c r="J65" s="477">
        <v>782</v>
      </c>
      <c r="K65" s="424">
        <v>45</v>
      </c>
      <c r="L65" s="618"/>
      <c r="M65" s="398">
        <v>15</v>
      </c>
      <c r="N65" s="840">
        <f t="shared" si="6"/>
        <v>45</v>
      </c>
      <c r="O65" s="615"/>
      <c r="P65" s="414">
        <v>8</v>
      </c>
      <c r="Q65" s="843">
        <f t="shared" si="7"/>
        <v>12</v>
      </c>
      <c r="R65" s="616"/>
      <c r="S65" s="617">
        <f t="shared" si="8"/>
        <v>133.5</v>
      </c>
      <c r="T65" s="614">
        <f t="shared" si="9"/>
        <v>57</v>
      </c>
      <c r="U65" s="626">
        <v>57</v>
      </c>
      <c r="V65" s="196"/>
    </row>
    <row r="66" spans="1:22" ht="15" thickBot="1">
      <c r="A66" s="568" t="s">
        <v>294</v>
      </c>
      <c r="B66" s="486" t="s">
        <v>295</v>
      </c>
      <c r="C66" s="487">
        <v>2007</v>
      </c>
      <c r="D66" s="637" t="s">
        <v>71</v>
      </c>
      <c r="E66" s="271">
        <v>20</v>
      </c>
      <c r="F66" s="838">
        <f t="shared" si="5"/>
        <v>30</v>
      </c>
      <c r="G66" s="974"/>
      <c r="H66" s="281">
        <v>765</v>
      </c>
      <c r="I66" s="380">
        <v>711</v>
      </c>
      <c r="J66" s="466"/>
      <c r="K66" s="427">
        <v>39</v>
      </c>
      <c r="L66" s="618"/>
      <c r="M66" s="271">
        <v>14</v>
      </c>
      <c r="N66" s="838">
        <f t="shared" si="6"/>
        <v>42</v>
      </c>
      <c r="O66" s="615"/>
      <c r="P66" s="271">
        <v>8</v>
      </c>
      <c r="Q66" s="843">
        <f t="shared" si="7"/>
        <v>12</v>
      </c>
      <c r="R66" s="616"/>
      <c r="S66" s="617">
        <f t="shared" si="8"/>
        <v>123</v>
      </c>
      <c r="T66" s="614">
        <f t="shared" si="9"/>
        <v>58</v>
      </c>
      <c r="U66" s="626">
        <v>58</v>
      </c>
      <c r="V66" s="999"/>
    </row>
    <row r="67" spans="1:22" ht="15" thickBot="1">
      <c r="A67" s="483" t="s">
        <v>96</v>
      </c>
      <c r="B67" s="484" t="s">
        <v>44</v>
      </c>
      <c r="C67" s="485">
        <v>2005</v>
      </c>
      <c r="D67" s="532" t="s">
        <v>91</v>
      </c>
      <c r="E67" s="398">
        <v>19</v>
      </c>
      <c r="F67" s="838">
        <f t="shared" si="5"/>
        <v>28.5</v>
      </c>
      <c r="G67" s="976"/>
      <c r="H67" s="386">
        <v>757</v>
      </c>
      <c r="I67" s="237"/>
      <c r="J67" s="477">
        <v>819</v>
      </c>
      <c r="K67" s="427">
        <v>47</v>
      </c>
      <c r="L67" s="623"/>
      <c r="M67" s="398">
        <v>12</v>
      </c>
      <c r="N67" s="838">
        <f t="shared" si="6"/>
        <v>36</v>
      </c>
      <c r="O67" s="623"/>
      <c r="P67" s="407">
        <v>7</v>
      </c>
      <c r="Q67" s="843">
        <f t="shared" si="7"/>
        <v>10.5</v>
      </c>
      <c r="R67" s="616"/>
      <c r="S67" s="617">
        <f t="shared" si="8"/>
        <v>122</v>
      </c>
      <c r="T67" s="614">
        <f t="shared" si="9"/>
        <v>59</v>
      </c>
      <c r="U67" s="626">
        <v>59</v>
      </c>
      <c r="V67" s="196"/>
    </row>
    <row r="68" spans="1:22" ht="15" thickBot="1">
      <c r="A68" s="526"/>
      <c r="B68" s="527"/>
      <c r="C68" s="528"/>
      <c r="D68" s="648"/>
      <c r="E68" s="278"/>
      <c r="F68" s="984">
        <f t="shared" si="5"/>
        <v>0</v>
      </c>
      <c r="G68" s="993"/>
      <c r="H68" s="385"/>
      <c r="I68" s="287"/>
      <c r="J68" s="476"/>
      <c r="K68" s="425"/>
      <c r="L68" s="994"/>
      <c r="M68" s="278"/>
      <c r="N68" s="986">
        <f t="shared" si="6"/>
        <v>0</v>
      </c>
      <c r="O68" s="994"/>
      <c r="P68" s="278"/>
      <c r="Q68" s="987">
        <f t="shared" si="7"/>
        <v>0</v>
      </c>
      <c r="R68" s="997"/>
      <c r="S68" s="990">
        <f t="shared" si="8"/>
        <v>0</v>
      </c>
      <c r="T68" s="992">
        <f t="shared" si="9"/>
        <v>60</v>
      </c>
      <c r="U68" s="112"/>
      <c r="V68" s="196"/>
    </row>
    <row r="69" spans="1:22">
      <c r="A69" s="89"/>
      <c r="B69" s="91"/>
      <c r="C69" s="67"/>
      <c r="D69" s="130"/>
      <c r="E69" s="625"/>
      <c r="F69" s="985"/>
      <c r="G69" s="441"/>
      <c r="H69" s="652"/>
      <c r="I69" s="653"/>
      <c r="J69" s="654"/>
      <c r="K69" s="448"/>
      <c r="L69" s="995"/>
      <c r="M69" s="172"/>
      <c r="N69" s="204"/>
      <c r="O69" s="996"/>
      <c r="P69" s="450"/>
      <c r="Q69" s="988"/>
      <c r="R69" s="998"/>
      <c r="S69" s="989"/>
      <c r="T69" s="991"/>
      <c r="V69" s="196"/>
    </row>
    <row r="70" spans="1:22">
      <c r="A70" s="18"/>
      <c r="B70" s="20"/>
      <c r="C70" s="21"/>
      <c r="D70" s="174"/>
      <c r="E70" s="625"/>
      <c r="F70" s="205"/>
      <c r="G70" s="447"/>
      <c r="H70" s="652"/>
      <c r="I70" s="653"/>
      <c r="J70" s="654"/>
      <c r="K70" s="448"/>
      <c r="L70" s="456"/>
      <c r="M70" s="597"/>
      <c r="N70" s="596"/>
      <c r="O70" s="449"/>
      <c r="P70" s="450"/>
      <c r="Q70" s="451"/>
      <c r="R70" s="452"/>
      <c r="S70" s="453"/>
      <c r="T70" s="454"/>
      <c r="V70" s="196"/>
    </row>
    <row r="71" spans="1:22">
      <c r="A71" s="89"/>
      <c r="B71" s="88"/>
      <c r="C71" s="67"/>
      <c r="D71" s="131"/>
      <c r="E71" s="440"/>
      <c r="F71" s="205"/>
      <c r="G71" s="447"/>
      <c r="H71" s="652"/>
      <c r="I71" s="653"/>
      <c r="J71" s="654"/>
      <c r="K71" s="448"/>
      <c r="L71" s="456"/>
      <c r="M71" s="597"/>
      <c r="N71" s="596"/>
      <c r="O71" s="449"/>
      <c r="P71" s="450"/>
      <c r="Q71" s="451"/>
      <c r="R71" s="452"/>
      <c r="S71" s="453"/>
      <c r="T71" s="454"/>
      <c r="V71" s="196"/>
    </row>
    <row r="72" spans="1:22" ht="15" thickBot="1">
      <c r="A72" s="86"/>
      <c r="B72" s="85"/>
      <c r="C72" s="84"/>
      <c r="D72" s="167"/>
      <c r="E72" s="440"/>
      <c r="F72" s="204"/>
      <c r="G72" s="441"/>
      <c r="H72" s="655"/>
      <c r="I72" s="656"/>
      <c r="J72" s="657"/>
      <c r="K72" s="442"/>
      <c r="L72" s="455"/>
      <c r="M72" s="173"/>
      <c r="N72" s="204"/>
      <c r="O72" s="443"/>
      <c r="P72" s="444"/>
      <c r="Q72" s="445"/>
      <c r="R72" s="446"/>
      <c r="S72" s="453"/>
      <c r="T72" s="454"/>
      <c r="V72" s="196"/>
    </row>
    <row r="73" spans="1:22">
      <c r="E73" s="54"/>
      <c r="F73" s="54"/>
      <c r="G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</sheetData>
  <sortState ref="A9:T68">
    <sortCondition descending="1" ref="S9:S68"/>
    <sortCondition descending="1" ref="F9:F68"/>
  </sortState>
  <dataConsolidate link="1"/>
  <mergeCells count="8">
    <mergeCell ref="A1:T2"/>
    <mergeCell ref="A3:T3"/>
    <mergeCell ref="A4:T4"/>
    <mergeCell ref="A5:T5"/>
    <mergeCell ref="E7:G7"/>
    <mergeCell ref="J7:L7"/>
    <mergeCell ref="M7:O7"/>
    <mergeCell ref="P7:R7"/>
  </mergeCells>
  <pageMargins left="0.25" right="0.25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N75"/>
  <sheetViews>
    <sheetView topLeftCell="A52" zoomScale="130" zoomScaleNormal="130" workbookViewId="0">
      <selection activeCell="A65" sqref="A65:G65"/>
    </sheetView>
  </sheetViews>
  <sheetFormatPr defaultRowHeight="14.4"/>
  <cols>
    <col min="1" max="1" width="13" style="183" customWidth="1"/>
    <col min="2" max="2" width="11.5546875" customWidth="1"/>
    <col min="4" max="4" width="31.33203125" customWidth="1"/>
  </cols>
  <sheetData>
    <row r="1" spans="1:14" ht="22.8">
      <c r="A1" s="1088" t="s">
        <v>143</v>
      </c>
      <c r="B1" s="1088"/>
      <c r="C1" s="1088"/>
      <c r="D1" s="1088"/>
      <c r="E1" s="1088"/>
      <c r="F1" s="1088"/>
      <c r="G1" s="1088"/>
      <c r="H1" s="1088"/>
      <c r="I1" s="1088"/>
    </row>
    <row r="2" spans="1:14" ht="15.6">
      <c r="A2" s="217" t="s">
        <v>1</v>
      </c>
      <c r="F2" s="1062" t="s">
        <v>144</v>
      </c>
      <c r="G2" s="1063"/>
      <c r="H2" s="1063"/>
    </row>
    <row r="3" spans="1:14" ht="13.5" customHeight="1">
      <c r="A3" s="217"/>
      <c r="G3" s="52"/>
      <c r="H3" s="52"/>
    </row>
    <row r="4" spans="1:14" ht="15.6">
      <c r="A4" s="218" t="s">
        <v>145</v>
      </c>
      <c r="B4" s="44"/>
      <c r="C4" s="44"/>
      <c r="D4" s="44"/>
      <c r="E4" s="44"/>
      <c r="F4" s="44"/>
      <c r="G4" s="44"/>
      <c r="H4" s="44"/>
      <c r="L4" s="1"/>
      <c r="M4" s="712" t="s">
        <v>146</v>
      </c>
      <c r="N4" s="712"/>
    </row>
    <row r="5" spans="1:14" ht="21" thickBot="1">
      <c r="A5" s="668" t="s">
        <v>4</v>
      </c>
      <c r="B5" s="670" t="s">
        <v>5</v>
      </c>
      <c r="C5" s="672" t="s">
        <v>6</v>
      </c>
      <c r="D5" s="673" t="s">
        <v>7</v>
      </c>
      <c r="E5" s="674" t="s">
        <v>16</v>
      </c>
      <c r="F5" s="675" t="s">
        <v>17</v>
      </c>
      <c r="G5" s="676" t="s">
        <v>32</v>
      </c>
      <c r="H5" s="677" t="s">
        <v>10</v>
      </c>
      <c r="L5" s="146" t="s">
        <v>147</v>
      </c>
    </row>
    <row r="6" spans="1:14" ht="15" thickTop="1">
      <c r="A6" s="493" t="s">
        <v>228</v>
      </c>
      <c r="B6" s="494" t="s">
        <v>229</v>
      </c>
      <c r="C6" s="488">
        <v>2005</v>
      </c>
      <c r="D6" s="643" t="s">
        <v>57</v>
      </c>
      <c r="E6" s="342">
        <v>3.3</v>
      </c>
      <c r="F6" s="360">
        <v>11</v>
      </c>
      <c r="G6" s="692">
        <f t="shared" ref="G6:G37" si="0">IF(MIN(E6:F6)&gt;10,0,(10.1-CEILING(MIN(E6:F6),0.1))*10)</f>
        <v>67.999999999999986</v>
      </c>
      <c r="H6" s="693" t="s">
        <v>148</v>
      </c>
      <c r="I6" s="33"/>
      <c r="J6" s="32"/>
      <c r="L6" s="199">
        <f t="shared" ref="L6:L37" si="1">MIN(E6:F6)</f>
        <v>3.3</v>
      </c>
      <c r="M6" s="200">
        <f t="shared" ref="M6:M37" si="2">MAX(E6:F6)</f>
        <v>11</v>
      </c>
    </row>
    <row r="7" spans="1:14">
      <c r="A7" s="493" t="s">
        <v>233</v>
      </c>
      <c r="B7" s="494" t="s">
        <v>191</v>
      </c>
      <c r="C7" s="488">
        <v>2006</v>
      </c>
      <c r="D7" s="640" t="s">
        <v>234</v>
      </c>
      <c r="E7" s="343">
        <v>3.52</v>
      </c>
      <c r="F7" s="600">
        <v>3.37</v>
      </c>
      <c r="G7" s="185">
        <f t="shared" si="0"/>
        <v>67</v>
      </c>
      <c r="H7" s="212" t="s">
        <v>149</v>
      </c>
      <c r="I7" s="33"/>
      <c r="J7" s="32"/>
      <c r="L7" s="199">
        <f t="shared" si="1"/>
        <v>3.37</v>
      </c>
      <c r="M7" s="200">
        <f t="shared" si="2"/>
        <v>3.52</v>
      </c>
    </row>
    <row r="8" spans="1:14">
      <c r="A8" s="483" t="s">
        <v>224</v>
      </c>
      <c r="B8" s="904" t="s">
        <v>225</v>
      </c>
      <c r="C8" s="535">
        <v>2005</v>
      </c>
      <c r="D8" s="532" t="s">
        <v>226</v>
      </c>
      <c r="E8" s="356">
        <v>4.2699999999999996</v>
      </c>
      <c r="F8" s="600">
        <v>3.4</v>
      </c>
      <c r="G8" s="185">
        <f t="shared" si="0"/>
        <v>67</v>
      </c>
      <c r="H8" s="739" t="s">
        <v>150</v>
      </c>
      <c r="I8" s="128"/>
      <c r="J8" s="140"/>
      <c r="L8" s="199">
        <f t="shared" si="1"/>
        <v>3.4</v>
      </c>
      <c r="M8" s="200">
        <f t="shared" si="2"/>
        <v>4.2699999999999996</v>
      </c>
    </row>
    <row r="9" spans="1:14">
      <c r="A9" s="493" t="s">
        <v>261</v>
      </c>
      <c r="B9" s="494" t="s">
        <v>223</v>
      </c>
      <c r="C9" s="488">
        <v>2006</v>
      </c>
      <c r="D9" s="637" t="s">
        <v>262</v>
      </c>
      <c r="E9" s="349">
        <v>3.66</v>
      </c>
      <c r="F9" s="606">
        <v>3.44</v>
      </c>
      <c r="G9" s="185">
        <f t="shared" si="0"/>
        <v>66</v>
      </c>
      <c r="H9" s="144"/>
      <c r="I9" s="128"/>
      <c r="J9" s="140"/>
      <c r="L9" s="199">
        <f t="shared" si="1"/>
        <v>3.44</v>
      </c>
      <c r="M9" s="200">
        <f t="shared" si="2"/>
        <v>3.66</v>
      </c>
    </row>
    <row r="10" spans="1:14">
      <c r="A10" s="515" t="s">
        <v>246</v>
      </c>
      <c r="B10" s="538" t="s">
        <v>186</v>
      </c>
      <c r="C10" s="530">
        <v>2006</v>
      </c>
      <c r="D10" s="639" t="s">
        <v>242</v>
      </c>
      <c r="E10" s="666">
        <v>3.8</v>
      </c>
      <c r="F10" s="601">
        <v>3.45</v>
      </c>
      <c r="G10" s="185">
        <f t="shared" si="0"/>
        <v>66</v>
      </c>
      <c r="H10" s="212"/>
      <c r="I10" s="33"/>
      <c r="J10" s="32"/>
      <c r="L10" s="199">
        <f t="shared" si="1"/>
        <v>3.45</v>
      </c>
      <c r="M10" s="200">
        <f t="shared" si="2"/>
        <v>3.8</v>
      </c>
    </row>
    <row r="11" spans="1:14">
      <c r="A11" s="515" t="s">
        <v>249</v>
      </c>
      <c r="B11" s="494" t="s">
        <v>244</v>
      </c>
      <c r="C11" s="488">
        <v>2005</v>
      </c>
      <c r="D11" s="571" t="s">
        <v>248</v>
      </c>
      <c r="E11" s="666">
        <v>3.5</v>
      </c>
      <c r="F11" s="602">
        <v>3.47</v>
      </c>
      <c r="G11" s="185">
        <f t="shared" si="0"/>
        <v>66</v>
      </c>
      <c r="H11" s="144"/>
      <c r="I11" s="128"/>
      <c r="J11" s="140"/>
      <c r="L11" s="199">
        <f t="shared" si="1"/>
        <v>3.47</v>
      </c>
      <c r="M11" s="200">
        <f t="shared" si="2"/>
        <v>3.5</v>
      </c>
    </row>
    <row r="12" spans="1:14">
      <c r="A12" s="483" t="s">
        <v>194</v>
      </c>
      <c r="B12" s="513" t="s">
        <v>195</v>
      </c>
      <c r="C12" s="533">
        <v>2005</v>
      </c>
      <c r="D12" s="608" t="s">
        <v>133</v>
      </c>
      <c r="E12" s="356">
        <v>4.13</v>
      </c>
      <c r="F12" s="254">
        <v>3.55</v>
      </c>
      <c r="G12" s="185">
        <f t="shared" si="0"/>
        <v>65</v>
      </c>
      <c r="H12" s="212"/>
      <c r="I12" s="33"/>
      <c r="J12" s="32"/>
      <c r="L12" s="199">
        <f t="shared" si="1"/>
        <v>3.55</v>
      </c>
      <c r="M12" s="200">
        <f t="shared" si="2"/>
        <v>4.13</v>
      </c>
    </row>
    <row r="13" spans="1:14">
      <c r="A13" s="694" t="s">
        <v>172</v>
      </c>
      <c r="B13" s="494" t="s">
        <v>173</v>
      </c>
      <c r="C13" s="488">
        <v>2006</v>
      </c>
      <c r="D13" s="542" t="s">
        <v>171</v>
      </c>
      <c r="E13" s="667">
        <v>4.2</v>
      </c>
      <c r="F13" s="254">
        <v>3.56</v>
      </c>
      <c r="G13" s="185">
        <f t="shared" si="0"/>
        <v>65</v>
      </c>
      <c r="H13" s="212"/>
      <c r="I13" s="33"/>
      <c r="J13" s="32"/>
      <c r="L13" s="199">
        <f t="shared" si="1"/>
        <v>3.56</v>
      </c>
      <c r="M13" s="200">
        <f t="shared" si="2"/>
        <v>4.2</v>
      </c>
    </row>
    <row r="14" spans="1:14">
      <c r="A14" s="502" t="s">
        <v>219</v>
      </c>
      <c r="B14" s="509" t="s">
        <v>163</v>
      </c>
      <c r="C14" s="573">
        <v>2005</v>
      </c>
      <c r="D14" s="534" t="s">
        <v>116</v>
      </c>
      <c r="E14" s="359">
        <v>3.87</v>
      </c>
      <c r="F14" s="601">
        <v>3.68</v>
      </c>
      <c r="G14" s="185">
        <f t="shared" si="0"/>
        <v>63.999999999999993</v>
      </c>
      <c r="H14" s="739"/>
      <c r="I14" s="128"/>
      <c r="J14" s="140"/>
      <c r="L14" s="199">
        <f t="shared" si="1"/>
        <v>3.68</v>
      </c>
      <c r="M14" s="200">
        <f t="shared" si="2"/>
        <v>3.87</v>
      </c>
    </row>
    <row r="15" spans="1:14">
      <c r="A15" s="715" t="s">
        <v>245</v>
      </c>
      <c r="B15" s="546" t="s">
        <v>223</v>
      </c>
      <c r="C15" s="488">
        <v>2006</v>
      </c>
      <c r="D15" s="637" t="s">
        <v>242</v>
      </c>
      <c r="E15" s="349">
        <v>4.12</v>
      </c>
      <c r="F15" s="606">
        <v>3.78</v>
      </c>
      <c r="G15" s="185">
        <f t="shared" si="0"/>
        <v>62.999999999999986</v>
      </c>
      <c r="H15" s="144"/>
      <c r="I15" s="33"/>
      <c r="J15" s="32"/>
      <c r="L15" s="199">
        <f t="shared" si="1"/>
        <v>3.78</v>
      </c>
      <c r="M15" s="200">
        <f t="shared" si="2"/>
        <v>4.12</v>
      </c>
    </row>
    <row r="16" spans="1:14">
      <c r="A16" s="493" t="s">
        <v>166</v>
      </c>
      <c r="B16" s="494" t="s">
        <v>167</v>
      </c>
      <c r="C16" s="530">
        <v>2005</v>
      </c>
      <c r="D16" s="542" t="s">
        <v>71</v>
      </c>
      <c r="E16" s="343">
        <v>3.89</v>
      </c>
      <c r="F16" s="254">
        <v>3.96</v>
      </c>
      <c r="G16" s="185">
        <f t="shared" si="0"/>
        <v>61.999999999999993</v>
      </c>
      <c r="H16" s="212"/>
      <c r="I16" s="33"/>
      <c r="J16" s="32"/>
      <c r="L16" s="199">
        <f t="shared" si="1"/>
        <v>3.89</v>
      </c>
      <c r="M16" s="200">
        <f t="shared" si="2"/>
        <v>3.96</v>
      </c>
    </row>
    <row r="17" spans="1:13">
      <c r="A17" s="27" t="s">
        <v>210</v>
      </c>
      <c r="B17" s="28" t="s">
        <v>211</v>
      </c>
      <c r="C17" s="25">
        <v>2006</v>
      </c>
      <c r="D17" s="637" t="s">
        <v>65</v>
      </c>
      <c r="E17" s="353">
        <v>3.89</v>
      </c>
      <c r="F17" s="254">
        <v>4.01</v>
      </c>
      <c r="G17" s="185">
        <f t="shared" si="0"/>
        <v>61.999999999999993</v>
      </c>
      <c r="H17" s="212"/>
      <c r="I17" s="128"/>
      <c r="J17" s="140"/>
      <c r="L17" s="199">
        <f t="shared" si="1"/>
        <v>3.89</v>
      </c>
      <c r="M17" s="200">
        <f t="shared" si="2"/>
        <v>4.01</v>
      </c>
    </row>
    <row r="18" spans="1:13">
      <c r="A18" s="502" t="s">
        <v>222</v>
      </c>
      <c r="B18" s="509" t="s">
        <v>223</v>
      </c>
      <c r="C18" s="573">
        <v>2005</v>
      </c>
      <c r="D18" s="534" t="s">
        <v>116</v>
      </c>
      <c r="E18" s="359">
        <v>5.12</v>
      </c>
      <c r="F18" s="602">
        <v>3.9</v>
      </c>
      <c r="G18" s="185">
        <f t="shared" si="0"/>
        <v>61.999999999999993</v>
      </c>
      <c r="H18" s="144"/>
      <c r="I18" s="33"/>
      <c r="J18" s="32"/>
      <c r="L18" s="199">
        <f t="shared" si="1"/>
        <v>3.9</v>
      </c>
      <c r="M18" s="200">
        <f t="shared" si="2"/>
        <v>5.12</v>
      </c>
    </row>
    <row r="19" spans="1:13">
      <c r="A19" s="493" t="s">
        <v>267</v>
      </c>
      <c r="B19" s="538" t="s">
        <v>251</v>
      </c>
      <c r="C19" s="545">
        <v>2005</v>
      </c>
      <c r="D19" s="637" t="s">
        <v>268</v>
      </c>
      <c r="E19" s="343">
        <v>3.94</v>
      </c>
      <c r="F19" s="600">
        <v>4.67</v>
      </c>
      <c r="G19" s="185">
        <f t="shared" si="0"/>
        <v>61</v>
      </c>
      <c r="H19" s="212"/>
      <c r="I19" s="33"/>
      <c r="J19" s="32"/>
      <c r="L19" s="199">
        <f t="shared" si="1"/>
        <v>3.94</v>
      </c>
      <c r="M19" s="200">
        <f t="shared" si="2"/>
        <v>4.67</v>
      </c>
    </row>
    <row r="20" spans="1:13">
      <c r="A20" s="493" t="s">
        <v>169</v>
      </c>
      <c r="B20" s="546" t="s">
        <v>170</v>
      </c>
      <c r="C20" s="545">
        <v>2006</v>
      </c>
      <c r="D20" s="542" t="s">
        <v>171</v>
      </c>
      <c r="E20" s="667">
        <v>4.49</v>
      </c>
      <c r="F20" s="254">
        <v>3.97</v>
      </c>
      <c r="G20" s="185">
        <f t="shared" si="0"/>
        <v>61</v>
      </c>
      <c r="H20" s="212"/>
      <c r="I20" s="33"/>
      <c r="J20" s="32"/>
      <c r="L20" s="199">
        <f t="shared" si="1"/>
        <v>3.97</v>
      </c>
      <c r="M20" s="200">
        <f t="shared" si="2"/>
        <v>4.49</v>
      </c>
    </row>
    <row r="21" spans="1:13">
      <c r="A21" s="493" t="s">
        <v>250</v>
      </c>
      <c r="B21" s="494" t="s">
        <v>251</v>
      </c>
      <c r="C21" s="488">
        <v>2005</v>
      </c>
      <c r="D21" s="492" t="s">
        <v>248</v>
      </c>
      <c r="E21" s="349">
        <v>4.4400000000000004</v>
      </c>
      <c r="F21" s="254">
        <v>4.04</v>
      </c>
      <c r="G21" s="185">
        <f t="shared" si="0"/>
        <v>59.999999999999993</v>
      </c>
      <c r="H21" s="144"/>
      <c r="I21" s="128"/>
      <c r="J21" s="140"/>
      <c r="L21" s="199">
        <f t="shared" si="1"/>
        <v>4.04</v>
      </c>
      <c r="M21" s="200">
        <f t="shared" si="2"/>
        <v>4.4400000000000004</v>
      </c>
    </row>
    <row r="22" spans="1:13">
      <c r="A22" s="502" t="s">
        <v>192</v>
      </c>
      <c r="B22" s="509" t="s">
        <v>193</v>
      </c>
      <c r="C22" s="498">
        <v>2005</v>
      </c>
      <c r="D22" s="553" t="s">
        <v>133</v>
      </c>
      <c r="E22" s="356">
        <v>4.0999999999999996</v>
      </c>
      <c r="F22" s="602">
        <v>4.71</v>
      </c>
      <c r="G22" s="185">
        <f t="shared" si="0"/>
        <v>59.999999999999993</v>
      </c>
      <c r="H22" s="212"/>
      <c r="I22" s="128"/>
      <c r="J22" s="140"/>
      <c r="L22" s="199">
        <f t="shared" si="1"/>
        <v>4.0999999999999996</v>
      </c>
      <c r="M22" s="200">
        <f t="shared" si="2"/>
        <v>4.71</v>
      </c>
    </row>
    <row r="23" spans="1:13">
      <c r="A23" s="502" t="s">
        <v>220</v>
      </c>
      <c r="B23" s="484" t="s">
        <v>293</v>
      </c>
      <c r="C23" s="535">
        <v>2004</v>
      </c>
      <c r="D23" s="532" t="s">
        <v>116</v>
      </c>
      <c r="E23" s="353">
        <v>4.13</v>
      </c>
      <c r="F23" s="254">
        <v>4.2</v>
      </c>
      <c r="G23" s="185">
        <f t="shared" si="0"/>
        <v>58.999999999999993</v>
      </c>
      <c r="H23" s="212"/>
      <c r="I23" s="33"/>
      <c r="J23" s="32"/>
      <c r="L23" s="199">
        <f t="shared" si="1"/>
        <v>4.13</v>
      </c>
      <c r="M23" s="200">
        <f t="shared" si="2"/>
        <v>4.2</v>
      </c>
    </row>
    <row r="24" spans="1:13">
      <c r="A24" s="483" t="s">
        <v>291</v>
      </c>
      <c r="B24" s="484" t="s">
        <v>186</v>
      </c>
      <c r="C24" s="535">
        <v>2007</v>
      </c>
      <c r="D24" s="532" t="s">
        <v>116</v>
      </c>
      <c r="E24" s="353">
        <v>4.1399999999999997</v>
      </c>
      <c r="F24" s="602">
        <v>5.09</v>
      </c>
      <c r="G24" s="185">
        <f t="shared" si="0"/>
        <v>58.999999999999993</v>
      </c>
      <c r="H24" s="143"/>
      <c r="I24" s="33"/>
      <c r="J24" s="32"/>
      <c r="L24" s="199">
        <f t="shared" si="1"/>
        <v>4.1399999999999997</v>
      </c>
      <c r="M24" s="200">
        <f t="shared" si="2"/>
        <v>5.09</v>
      </c>
    </row>
    <row r="25" spans="1:13">
      <c r="A25" s="694" t="s">
        <v>263</v>
      </c>
      <c r="B25" s="494" t="s">
        <v>264</v>
      </c>
      <c r="C25" s="488">
        <v>2006</v>
      </c>
      <c r="D25" s="637" t="s">
        <v>262</v>
      </c>
      <c r="E25" s="349">
        <v>4.21</v>
      </c>
      <c r="F25" s="606">
        <v>4.4000000000000004</v>
      </c>
      <c r="G25" s="185">
        <f t="shared" si="0"/>
        <v>58</v>
      </c>
      <c r="H25" s="144"/>
      <c r="I25" s="128"/>
      <c r="J25" s="140"/>
      <c r="L25" s="199">
        <f t="shared" si="1"/>
        <v>4.21</v>
      </c>
      <c r="M25" s="200">
        <f t="shared" si="2"/>
        <v>4.4000000000000004</v>
      </c>
    </row>
    <row r="26" spans="1:13">
      <c r="A26" s="515" t="s">
        <v>252</v>
      </c>
      <c r="B26" s="566" t="s">
        <v>253</v>
      </c>
      <c r="C26" s="531">
        <v>2005</v>
      </c>
      <c r="D26" s="499" t="s">
        <v>248</v>
      </c>
      <c r="E26" s="666">
        <v>4.59</v>
      </c>
      <c r="F26" s="603">
        <v>4.24</v>
      </c>
      <c r="G26" s="185">
        <f t="shared" si="0"/>
        <v>58</v>
      </c>
      <c r="H26" s="212"/>
      <c r="I26" s="128"/>
      <c r="J26" s="140"/>
      <c r="L26" s="199">
        <f t="shared" si="1"/>
        <v>4.24</v>
      </c>
      <c r="M26" s="200">
        <f t="shared" si="2"/>
        <v>4.59</v>
      </c>
    </row>
    <row r="27" spans="1:13">
      <c r="A27" s="493" t="s">
        <v>269</v>
      </c>
      <c r="B27" s="494" t="s">
        <v>244</v>
      </c>
      <c r="C27" s="488">
        <v>2006</v>
      </c>
      <c r="D27" s="637" t="s">
        <v>268</v>
      </c>
      <c r="E27" s="343">
        <v>4.25</v>
      </c>
      <c r="F27" s="602">
        <v>4.4000000000000004</v>
      </c>
      <c r="G27" s="185">
        <f t="shared" si="0"/>
        <v>58</v>
      </c>
      <c r="H27" s="144"/>
      <c r="I27" s="33"/>
      <c r="J27" s="32"/>
      <c r="L27" s="199">
        <f t="shared" si="1"/>
        <v>4.25</v>
      </c>
      <c r="M27" s="200">
        <f t="shared" si="2"/>
        <v>4.4000000000000004</v>
      </c>
    </row>
    <row r="28" spans="1:13">
      <c r="A28" s="493" t="s">
        <v>247</v>
      </c>
      <c r="B28" s="494" t="s">
        <v>203</v>
      </c>
      <c r="C28" s="488">
        <v>2005</v>
      </c>
      <c r="D28" s="574" t="s">
        <v>248</v>
      </c>
      <c r="E28" s="349">
        <v>4.46</v>
      </c>
      <c r="F28" s="600">
        <v>4.26</v>
      </c>
      <c r="G28" s="185">
        <f t="shared" si="0"/>
        <v>58</v>
      </c>
      <c r="H28" s="212"/>
      <c r="I28" s="128"/>
      <c r="J28" s="140"/>
      <c r="L28" s="199">
        <f t="shared" si="1"/>
        <v>4.26</v>
      </c>
      <c r="M28" s="200">
        <f t="shared" si="2"/>
        <v>4.46</v>
      </c>
    </row>
    <row r="29" spans="1:13">
      <c r="A29" s="493" t="s">
        <v>177</v>
      </c>
      <c r="B29" s="494" t="s">
        <v>178</v>
      </c>
      <c r="C29" s="488">
        <v>2006</v>
      </c>
      <c r="D29" s="637" t="s">
        <v>51</v>
      </c>
      <c r="E29" s="349">
        <v>4.26</v>
      </c>
      <c r="F29" s="606">
        <v>6.61</v>
      </c>
      <c r="G29" s="185">
        <f t="shared" si="0"/>
        <v>58</v>
      </c>
      <c r="H29" s="212"/>
      <c r="I29" s="128"/>
      <c r="J29" s="140"/>
      <c r="L29" s="199">
        <f t="shared" si="1"/>
        <v>4.26</v>
      </c>
      <c r="M29" s="200">
        <f t="shared" si="2"/>
        <v>6.61</v>
      </c>
    </row>
    <row r="30" spans="1:13">
      <c r="A30" s="515" t="s">
        <v>183</v>
      </c>
      <c r="B30" s="566" t="s">
        <v>184</v>
      </c>
      <c r="C30" s="531">
        <v>2007</v>
      </c>
      <c r="D30" s="638" t="s">
        <v>51</v>
      </c>
      <c r="E30" s="666">
        <v>4.29</v>
      </c>
      <c r="F30" s="601">
        <v>4.49</v>
      </c>
      <c r="G30" s="185">
        <f t="shared" si="0"/>
        <v>58</v>
      </c>
      <c r="H30" s="144"/>
      <c r="I30" s="33"/>
      <c r="J30" s="32"/>
      <c r="L30" s="199">
        <f t="shared" si="1"/>
        <v>4.29</v>
      </c>
      <c r="M30" s="200">
        <f t="shared" si="2"/>
        <v>4.49</v>
      </c>
    </row>
    <row r="31" spans="1:13">
      <c r="A31" s="493" t="s">
        <v>230</v>
      </c>
      <c r="B31" s="494" t="s">
        <v>163</v>
      </c>
      <c r="C31" s="488">
        <v>2006</v>
      </c>
      <c r="D31" s="640" t="s">
        <v>57</v>
      </c>
      <c r="E31" s="344">
        <v>4.47</v>
      </c>
      <c r="F31" s="602">
        <v>6.52</v>
      </c>
      <c r="G31" s="185">
        <f t="shared" si="0"/>
        <v>56</v>
      </c>
      <c r="H31" s="212"/>
      <c r="I31" s="33"/>
      <c r="J31" s="32"/>
      <c r="L31" s="199">
        <f t="shared" si="1"/>
        <v>4.47</v>
      </c>
      <c r="M31" s="200">
        <f t="shared" si="2"/>
        <v>6.52</v>
      </c>
    </row>
    <row r="32" spans="1:13">
      <c r="A32" s="1200" t="s">
        <v>214</v>
      </c>
      <c r="B32" s="1201" t="s">
        <v>180</v>
      </c>
      <c r="C32" s="1202">
        <v>2005</v>
      </c>
      <c r="D32" s="1203" t="s">
        <v>215</v>
      </c>
      <c r="E32" s="1204">
        <v>5.33</v>
      </c>
      <c r="F32" s="1205">
        <v>4.53</v>
      </c>
      <c r="G32" s="1206">
        <f t="shared" si="0"/>
        <v>54.999999999999993</v>
      </c>
      <c r="H32" s="212"/>
      <c r="I32" s="33"/>
      <c r="J32" s="32"/>
      <c r="L32" s="199">
        <f t="shared" si="1"/>
        <v>4.53</v>
      </c>
      <c r="M32" s="200">
        <f t="shared" si="2"/>
        <v>5.33</v>
      </c>
    </row>
    <row r="33" spans="1:13">
      <c r="A33" s="27" t="s">
        <v>209</v>
      </c>
      <c r="B33" s="28" t="s">
        <v>191</v>
      </c>
      <c r="C33" s="25">
        <v>2005</v>
      </c>
      <c r="D33" s="637" t="s">
        <v>65</v>
      </c>
      <c r="E33" s="353">
        <v>4.62</v>
      </c>
      <c r="F33" s="254">
        <v>4.7</v>
      </c>
      <c r="G33" s="185">
        <f t="shared" si="0"/>
        <v>53.999999999999993</v>
      </c>
      <c r="H33" s="144"/>
      <c r="I33" s="128"/>
      <c r="J33" s="140"/>
      <c r="L33" s="199">
        <f t="shared" si="1"/>
        <v>4.62</v>
      </c>
      <c r="M33" s="200">
        <f t="shared" si="2"/>
        <v>4.7</v>
      </c>
    </row>
    <row r="34" spans="1:13">
      <c r="A34" s="515" t="s">
        <v>296</v>
      </c>
      <c r="B34" s="566" t="s">
        <v>168</v>
      </c>
      <c r="C34" s="531">
        <v>2005</v>
      </c>
      <c r="D34" s="557" t="s">
        <v>71</v>
      </c>
      <c r="E34" s="344">
        <v>4.63</v>
      </c>
      <c r="F34" s="601">
        <v>11</v>
      </c>
      <c r="G34" s="185">
        <f t="shared" si="0"/>
        <v>53.999999999999993</v>
      </c>
      <c r="H34" s="212"/>
      <c r="I34" s="33"/>
      <c r="J34" s="32"/>
      <c r="L34" s="199">
        <f t="shared" si="1"/>
        <v>4.63</v>
      </c>
      <c r="M34" s="200">
        <f t="shared" si="2"/>
        <v>11</v>
      </c>
    </row>
    <row r="35" spans="1:13">
      <c r="A35" s="586" t="s">
        <v>235</v>
      </c>
      <c r="B35" s="669" t="s">
        <v>236</v>
      </c>
      <c r="C35" s="587">
        <v>2006</v>
      </c>
      <c r="D35" s="644" t="s">
        <v>234</v>
      </c>
      <c r="E35" s="344">
        <v>5.38</v>
      </c>
      <c r="F35" s="602">
        <v>4.7300000000000004</v>
      </c>
      <c r="G35" s="185">
        <f t="shared" si="0"/>
        <v>52.999999999999986</v>
      </c>
      <c r="H35" s="212"/>
      <c r="I35" s="128"/>
      <c r="J35" s="140"/>
      <c r="L35" s="199">
        <f t="shared" si="1"/>
        <v>4.7300000000000004</v>
      </c>
      <c r="M35" s="200">
        <f t="shared" si="2"/>
        <v>5.38</v>
      </c>
    </row>
    <row r="36" spans="1:13">
      <c r="A36" s="1207" t="s">
        <v>216</v>
      </c>
      <c r="B36" s="1208" t="s">
        <v>167</v>
      </c>
      <c r="C36" s="1209">
        <v>2005</v>
      </c>
      <c r="D36" s="1210" t="s">
        <v>215</v>
      </c>
      <c r="E36" s="1204">
        <v>4.76</v>
      </c>
      <c r="F36" s="1211">
        <v>4.79</v>
      </c>
      <c r="G36" s="1206">
        <f t="shared" si="0"/>
        <v>52.999999999999986</v>
      </c>
      <c r="H36" s="144"/>
      <c r="I36" s="33"/>
      <c r="J36" s="32"/>
      <c r="L36" s="199">
        <f t="shared" si="1"/>
        <v>4.76</v>
      </c>
      <c r="M36" s="200">
        <f t="shared" si="2"/>
        <v>4.79</v>
      </c>
    </row>
    <row r="37" spans="1:13">
      <c r="A37" s="540" t="s">
        <v>162</v>
      </c>
      <c r="B37" s="541" t="s">
        <v>163</v>
      </c>
      <c r="C37" s="501">
        <v>2006</v>
      </c>
      <c r="D37" s="542" t="s">
        <v>71</v>
      </c>
      <c r="E37" s="343">
        <v>6.18</v>
      </c>
      <c r="F37" s="254">
        <v>4.82</v>
      </c>
      <c r="G37" s="185">
        <f t="shared" si="0"/>
        <v>51.999999999999993</v>
      </c>
      <c r="H37" s="212"/>
      <c r="I37" s="128"/>
      <c r="J37" s="140"/>
      <c r="L37" s="199">
        <f t="shared" si="1"/>
        <v>4.82</v>
      </c>
      <c r="M37" s="200">
        <f t="shared" si="2"/>
        <v>6.18</v>
      </c>
    </row>
    <row r="38" spans="1:13">
      <c r="A38" s="515" t="s">
        <v>239</v>
      </c>
      <c r="B38" s="566" t="s">
        <v>240</v>
      </c>
      <c r="C38" s="531">
        <v>2008</v>
      </c>
      <c r="D38" s="644" t="s">
        <v>234</v>
      </c>
      <c r="E38" s="361">
        <v>5.9</v>
      </c>
      <c r="F38" s="602">
        <v>4.84</v>
      </c>
      <c r="G38" s="185">
        <f t="shared" ref="G38:G69" si="3">IF(MIN(E38:F38)&gt;10,0,(10.1-CEILING(MIN(E38:F38),0.1))*10)</f>
        <v>51.999999999999993</v>
      </c>
      <c r="H38" s="212"/>
      <c r="I38" s="33"/>
      <c r="J38" s="32"/>
      <c r="L38" s="199">
        <f t="shared" ref="L38:L69" si="4">MIN(E38:F38)</f>
        <v>4.84</v>
      </c>
      <c r="M38" s="200">
        <f t="shared" ref="M38:M69" si="5">MAX(E38:F38)</f>
        <v>5.9</v>
      </c>
    </row>
    <row r="39" spans="1:13">
      <c r="A39" s="493" t="s">
        <v>270</v>
      </c>
      <c r="B39" s="494" t="s">
        <v>197</v>
      </c>
      <c r="C39" s="530">
        <v>2006</v>
      </c>
      <c r="D39" s="637" t="s">
        <v>268</v>
      </c>
      <c r="E39" s="343">
        <v>5.12</v>
      </c>
      <c r="F39" s="254">
        <v>7.18</v>
      </c>
      <c r="G39" s="185">
        <f t="shared" si="3"/>
        <v>48.999999999999993</v>
      </c>
      <c r="H39" s="143"/>
      <c r="I39" s="128"/>
      <c r="J39" s="140"/>
      <c r="L39" s="199">
        <f t="shared" si="4"/>
        <v>5.12</v>
      </c>
      <c r="M39" s="200">
        <f t="shared" si="5"/>
        <v>7.18</v>
      </c>
    </row>
    <row r="40" spans="1:13">
      <c r="A40" s="515" t="s">
        <v>243</v>
      </c>
      <c r="B40" s="566" t="s">
        <v>244</v>
      </c>
      <c r="C40" s="488">
        <v>2005</v>
      </c>
      <c r="D40" s="637" t="s">
        <v>242</v>
      </c>
      <c r="E40" s="349">
        <v>5.14</v>
      </c>
      <c r="F40" s="254">
        <v>6.24</v>
      </c>
      <c r="G40" s="185">
        <f t="shared" si="3"/>
        <v>48.999999999999993</v>
      </c>
      <c r="H40" s="144"/>
      <c r="I40" s="33"/>
      <c r="J40" s="32"/>
      <c r="L40" s="199">
        <f t="shared" si="4"/>
        <v>5.14</v>
      </c>
      <c r="M40" s="200">
        <f t="shared" si="5"/>
        <v>6.24</v>
      </c>
    </row>
    <row r="41" spans="1:13">
      <c r="A41" s="483" t="s">
        <v>196</v>
      </c>
      <c r="B41" s="484" t="s">
        <v>197</v>
      </c>
      <c r="C41" s="535">
        <v>2007</v>
      </c>
      <c r="D41" s="532" t="s">
        <v>133</v>
      </c>
      <c r="E41" s="353">
        <v>5.6</v>
      </c>
      <c r="F41" s="254">
        <v>5.16</v>
      </c>
      <c r="G41" s="185">
        <f t="shared" si="3"/>
        <v>48.999999999999993</v>
      </c>
      <c r="H41" s="212"/>
      <c r="I41" s="128"/>
      <c r="J41" s="140"/>
      <c r="L41" s="199">
        <f t="shared" si="4"/>
        <v>5.16</v>
      </c>
      <c r="M41" s="200">
        <f t="shared" si="5"/>
        <v>5.6</v>
      </c>
    </row>
    <row r="42" spans="1:13">
      <c r="A42" s="19" t="s">
        <v>254</v>
      </c>
      <c r="B42" s="738" t="s">
        <v>163</v>
      </c>
      <c r="C42" s="26">
        <v>2005</v>
      </c>
      <c r="D42" s="1000" t="s">
        <v>255</v>
      </c>
      <c r="E42" s="666">
        <v>5.17</v>
      </c>
      <c r="F42" s="605">
        <v>11</v>
      </c>
      <c r="G42" s="185">
        <f t="shared" si="3"/>
        <v>48.999999999999993</v>
      </c>
      <c r="H42" s="143"/>
      <c r="I42" s="128"/>
      <c r="J42" s="140"/>
      <c r="L42" s="199">
        <f t="shared" si="4"/>
        <v>5.17</v>
      </c>
      <c r="M42" s="200">
        <f t="shared" si="5"/>
        <v>11</v>
      </c>
    </row>
    <row r="43" spans="1:13">
      <c r="A43" s="493" t="s">
        <v>241</v>
      </c>
      <c r="B43" s="494" t="s">
        <v>170</v>
      </c>
      <c r="C43" s="488">
        <v>2005</v>
      </c>
      <c r="D43" s="637" t="s">
        <v>242</v>
      </c>
      <c r="E43" s="351">
        <v>5.22</v>
      </c>
      <c r="F43" s="606">
        <v>5.23</v>
      </c>
      <c r="G43" s="185">
        <f t="shared" si="3"/>
        <v>47.999999999999986</v>
      </c>
      <c r="H43" s="144"/>
      <c r="I43" s="33"/>
      <c r="J43" s="32"/>
      <c r="L43" s="199">
        <f t="shared" si="4"/>
        <v>5.22</v>
      </c>
      <c r="M43" s="200">
        <f t="shared" si="5"/>
        <v>5.23</v>
      </c>
    </row>
    <row r="44" spans="1:13">
      <c r="A44" s="493" t="s">
        <v>231</v>
      </c>
      <c r="B44" s="494" t="s">
        <v>232</v>
      </c>
      <c r="C44" s="530">
        <v>2006</v>
      </c>
      <c r="D44" s="640" t="s">
        <v>57</v>
      </c>
      <c r="E44" s="343">
        <v>6.13</v>
      </c>
      <c r="F44" s="254">
        <v>5.22</v>
      </c>
      <c r="G44" s="185">
        <f t="shared" si="3"/>
        <v>47.999999999999986</v>
      </c>
      <c r="H44" s="212"/>
      <c r="I44" s="33"/>
      <c r="J44" s="32"/>
      <c r="L44" s="199">
        <f t="shared" si="4"/>
        <v>5.22</v>
      </c>
      <c r="M44" s="200">
        <f t="shared" si="5"/>
        <v>6.13</v>
      </c>
    </row>
    <row r="45" spans="1:13">
      <c r="A45" s="493" t="s">
        <v>271</v>
      </c>
      <c r="B45" s="494" t="s">
        <v>260</v>
      </c>
      <c r="C45" s="488">
        <v>2006</v>
      </c>
      <c r="D45" s="637" t="s">
        <v>268</v>
      </c>
      <c r="E45" s="343">
        <v>5.34</v>
      </c>
      <c r="F45" s="254">
        <v>5.41</v>
      </c>
      <c r="G45" s="185">
        <f t="shared" si="3"/>
        <v>46.999999999999993</v>
      </c>
      <c r="H45" s="143"/>
      <c r="I45" s="33"/>
      <c r="J45" s="32"/>
      <c r="L45" s="199">
        <f t="shared" si="4"/>
        <v>5.34</v>
      </c>
      <c r="M45" s="200">
        <f t="shared" si="5"/>
        <v>5.41</v>
      </c>
    </row>
    <row r="46" spans="1:13">
      <c r="A46" s="630" t="s">
        <v>185</v>
      </c>
      <c r="B46" s="671" t="s">
        <v>186</v>
      </c>
      <c r="C46" s="531">
        <v>2007</v>
      </c>
      <c r="D46" s="638" t="s">
        <v>81</v>
      </c>
      <c r="E46" s="666">
        <v>5.4</v>
      </c>
      <c r="F46" s="602">
        <v>6.12</v>
      </c>
      <c r="G46" s="185">
        <f t="shared" si="3"/>
        <v>46.999999999999993</v>
      </c>
      <c r="H46" s="144"/>
      <c r="I46" s="33"/>
      <c r="J46" s="32"/>
      <c r="L46" s="199">
        <f t="shared" si="4"/>
        <v>5.4</v>
      </c>
      <c r="M46" s="200">
        <f t="shared" si="5"/>
        <v>6.12</v>
      </c>
    </row>
    <row r="47" spans="1:13">
      <c r="A47" s="493" t="s">
        <v>265</v>
      </c>
      <c r="B47" s="494" t="s">
        <v>197</v>
      </c>
      <c r="C47" s="488">
        <v>2006</v>
      </c>
      <c r="D47" s="637" t="s">
        <v>262</v>
      </c>
      <c r="E47" s="351">
        <v>5.47</v>
      </c>
      <c r="F47" s="735">
        <v>5.54</v>
      </c>
      <c r="G47" s="185">
        <f t="shared" si="3"/>
        <v>46</v>
      </c>
      <c r="H47" s="212"/>
      <c r="I47" s="128"/>
      <c r="J47" s="140"/>
      <c r="L47" s="199">
        <f t="shared" si="4"/>
        <v>5.47</v>
      </c>
      <c r="M47" s="200">
        <f t="shared" si="5"/>
        <v>5.54</v>
      </c>
    </row>
    <row r="48" spans="1:13">
      <c r="A48" s="483" t="s">
        <v>221</v>
      </c>
      <c r="B48" s="484" t="s">
        <v>186</v>
      </c>
      <c r="C48" s="535">
        <v>2004</v>
      </c>
      <c r="D48" s="532" t="s">
        <v>226</v>
      </c>
      <c r="E48" s="353">
        <v>5.47</v>
      </c>
      <c r="F48" s="600">
        <v>6.11</v>
      </c>
      <c r="G48" s="185">
        <f t="shared" si="3"/>
        <v>46</v>
      </c>
      <c r="H48" s="143"/>
      <c r="I48" s="128"/>
      <c r="J48" s="140"/>
      <c r="L48" s="199">
        <f t="shared" si="4"/>
        <v>5.47</v>
      </c>
      <c r="M48" s="200">
        <f t="shared" si="5"/>
        <v>6.11</v>
      </c>
    </row>
    <row r="49" spans="1:13">
      <c r="A49" s="493" t="s">
        <v>292</v>
      </c>
      <c r="B49" s="494" t="s">
        <v>176</v>
      </c>
      <c r="C49" s="488">
        <v>2007</v>
      </c>
      <c r="D49" s="542" t="s">
        <v>171</v>
      </c>
      <c r="E49" s="667">
        <v>5.51</v>
      </c>
      <c r="F49" s="254">
        <v>11</v>
      </c>
      <c r="G49" s="185">
        <f t="shared" si="3"/>
        <v>44.999999999999993</v>
      </c>
      <c r="H49" s="144"/>
      <c r="I49" s="33"/>
      <c r="J49" s="32"/>
      <c r="L49" s="199">
        <f t="shared" si="4"/>
        <v>5.51</v>
      </c>
      <c r="M49" s="200">
        <f t="shared" si="5"/>
        <v>11</v>
      </c>
    </row>
    <row r="50" spans="1:13">
      <c r="A50" s="19" t="s">
        <v>212</v>
      </c>
      <c r="B50" s="738" t="s">
        <v>213</v>
      </c>
      <c r="C50" s="26">
        <v>2006</v>
      </c>
      <c r="D50" s="638" t="s">
        <v>65</v>
      </c>
      <c r="E50" s="356">
        <v>5.54</v>
      </c>
      <c r="F50" s="601">
        <v>6.13</v>
      </c>
      <c r="G50" s="185">
        <f t="shared" si="3"/>
        <v>44.999999999999993</v>
      </c>
      <c r="H50" s="212"/>
      <c r="I50" s="128"/>
      <c r="J50" s="140"/>
      <c r="L50" s="199">
        <f t="shared" si="4"/>
        <v>5.54</v>
      </c>
      <c r="M50" s="200">
        <f t="shared" si="5"/>
        <v>6.13</v>
      </c>
    </row>
    <row r="51" spans="1:13">
      <c r="A51" s="493" t="s">
        <v>174</v>
      </c>
      <c r="B51" s="494" t="s">
        <v>175</v>
      </c>
      <c r="C51" s="488">
        <v>2006</v>
      </c>
      <c r="D51" s="542" t="s">
        <v>171</v>
      </c>
      <c r="E51" s="667">
        <v>6.18</v>
      </c>
      <c r="F51" s="254">
        <v>5.55</v>
      </c>
      <c r="G51" s="185">
        <f t="shared" si="3"/>
        <v>44.999999999999993</v>
      </c>
      <c r="H51" s="143"/>
      <c r="I51" s="33"/>
      <c r="J51" s="32"/>
      <c r="L51" s="199">
        <f t="shared" si="4"/>
        <v>5.55</v>
      </c>
      <c r="M51" s="200">
        <f t="shared" si="5"/>
        <v>6.18</v>
      </c>
    </row>
    <row r="52" spans="1:13">
      <c r="A52" s="493" t="s">
        <v>181</v>
      </c>
      <c r="B52" s="494" t="s">
        <v>182</v>
      </c>
      <c r="C52" s="488">
        <v>2007</v>
      </c>
      <c r="D52" s="637" t="s">
        <v>51</v>
      </c>
      <c r="E52" s="349">
        <v>5.57</v>
      </c>
      <c r="F52" s="602">
        <v>5.64</v>
      </c>
      <c r="G52" s="185">
        <f t="shared" si="3"/>
        <v>44.999999999999993</v>
      </c>
      <c r="H52" s="144"/>
      <c r="I52" s="128"/>
      <c r="J52" s="140"/>
      <c r="L52" s="199">
        <f t="shared" si="4"/>
        <v>5.57</v>
      </c>
      <c r="M52" s="200">
        <f t="shared" si="5"/>
        <v>5.64</v>
      </c>
    </row>
    <row r="53" spans="1:13">
      <c r="A53" s="27" t="s">
        <v>257</v>
      </c>
      <c r="B53" s="28" t="s">
        <v>258</v>
      </c>
      <c r="C53" s="25">
        <v>2007</v>
      </c>
      <c r="D53" s="730" t="s">
        <v>255</v>
      </c>
      <c r="E53" s="349">
        <v>5.73</v>
      </c>
      <c r="F53" s="606">
        <v>6.39</v>
      </c>
      <c r="G53" s="185">
        <f t="shared" si="3"/>
        <v>42.999999999999986</v>
      </c>
      <c r="H53" s="212"/>
      <c r="I53" s="128"/>
      <c r="J53" s="140"/>
      <c r="L53" s="199">
        <f t="shared" si="4"/>
        <v>5.73</v>
      </c>
      <c r="M53" s="200">
        <f t="shared" si="5"/>
        <v>6.39</v>
      </c>
    </row>
    <row r="54" spans="1:13">
      <c r="A54" s="567" t="s">
        <v>198</v>
      </c>
      <c r="B54" s="513" t="s">
        <v>199</v>
      </c>
      <c r="C54" s="498">
        <v>2007</v>
      </c>
      <c r="D54" s="553" t="s">
        <v>133</v>
      </c>
      <c r="E54" s="359">
        <v>5.76</v>
      </c>
      <c r="F54" s="601">
        <v>11</v>
      </c>
      <c r="G54" s="46">
        <f t="shared" si="3"/>
        <v>42.999999999999986</v>
      </c>
      <c r="H54" s="144"/>
      <c r="I54" s="33"/>
      <c r="J54" s="32"/>
      <c r="L54" s="199">
        <f t="shared" si="4"/>
        <v>5.76</v>
      </c>
      <c r="M54" s="200">
        <f t="shared" si="5"/>
        <v>11</v>
      </c>
    </row>
    <row r="55" spans="1:13">
      <c r="A55" s="483" t="s">
        <v>304</v>
      </c>
      <c r="B55" s="484" t="s">
        <v>260</v>
      </c>
      <c r="C55" s="498">
        <v>2007</v>
      </c>
      <c r="D55" s="534" t="s">
        <v>226</v>
      </c>
      <c r="E55" s="353">
        <v>5.81</v>
      </c>
      <c r="F55" s="254">
        <v>6.31</v>
      </c>
      <c r="G55" s="185">
        <f t="shared" si="3"/>
        <v>41.999999999999993</v>
      </c>
      <c r="H55" s="212"/>
      <c r="I55" s="33"/>
      <c r="J55" s="32"/>
      <c r="L55" s="199">
        <f t="shared" si="4"/>
        <v>5.81</v>
      </c>
      <c r="M55" s="200">
        <f t="shared" si="5"/>
        <v>6.31</v>
      </c>
    </row>
    <row r="56" spans="1:13">
      <c r="A56" s="27" t="s">
        <v>208</v>
      </c>
      <c r="B56" s="28" t="s">
        <v>180</v>
      </c>
      <c r="C56" s="25">
        <v>2006</v>
      </c>
      <c r="D56" s="637" t="s">
        <v>65</v>
      </c>
      <c r="E56" s="353">
        <v>5.83</v>
      </c>
      <c r="F56" s="254">
        <v>5.94</v>
      </c>
      <c r="G56" s="185">
        <f t="shared" si="3"/>
        <v>41.999999999999993</v>
      </c>
      <c r="H56" s="143"/>
      <c r="I56" s="33"/>
      <c r="J56" s="32"/>
      <c r="L56" s="199">
        <f t="shared" si="4"/>
        <v>5.83</v>
      </c>
      <c r="M56" s="200">
        <f t="shared" si="5"/>
        <v>5.94</v>
      </c>
    </row>
    <row r="57" spans="1:13">
      <c r="A57" s="540" t="s">
        <v>164</v>
      </c>
      <c r="B57" s="543" t="s">
        <v>165</v>
      </c>
      <c r="C57" s="487">
        <v>2007</v>
      </c>
      <c r="D57" s="542" t="s">
        <v>71</v>
      </c>
      <c r="E57" s="343">
        <v>5.98</v>
      </c>
      <c r="F57" s="254">
        <v>5.83</v>
      </c>
      <c r="G57" s="185">
        <f t="shared" si="3"/>
        <v>41.999999999999993</v>
      </c>
      <c r="H57" s="144"/>
      <c r="I57" s="128"/>
      <c r="J57" s="140"/>
      <c r="L57" s="199">
        <f t="shared" si="4"/>
        <v>5.83</v>
      </c>
      <c r="M57" s="200">
        <f t="shared" si="5"/>
        <v>5.98</v>
      </c>
    </row>
    <row r="58" spans="1:13">
      <c r="A58" s="630" t="s">
        <v>190</v>
      </c>
      <c r="B58" s="671" t="s">
        <v>191</v>
      </c>
      <c r="C58" s="531">
        <v>2007</v>
      </c>
      <c r="D58" s="638" t="s">
        <v>81</v>
      </c>
      <c r="E58" s="666">
        <v>8.6199999999999992</v>
      </c>
      <c r="F58" s="601">
        <v>5.88</v>
      </c>
      <c r="G58" s="185">
        <f t="shared" si="3"/>
        <v>41.999999999999993</v>
      </c>
      <c r="H58" s="212"/>
      <c r="I58" s="128"/>
      <c r="J58" s="140"/>
      <c r="L58" s="199">
        <f t="shared" si="4"/>
        <v>5.88</v>
      </c>
      <c r="M58" s="200">
        <f t="shared" si="5"/>
        <v>8.6199999999999992</v>
      </c>
    </row>
    <row r="59" spans="1:13">
      <c r="A59" s="493" t="s">
        <v>299</v>
      </c>
      <c r="B59" s="494" t="s">
        <v>227</v>
      </c>
      <c r="C59" s="488">
        <v>2007</v>
      </c>
      <c r="D59" s="909" t="s">
        <v>57</v>
      </c>
      <c r="E59" s="343">
        <v>6.03</v>
      </c>
      <c r="F59" s="254">
        <v>7.38</v>
      </c>
      <c r="G59" s="185">
        <f t="shared" si="3"/>
        <v>39.999999999999993</v>
      </c>
      <c r="H59" s="143"/>
      <c r="I59" s="128"/>
      <c r="J59" s="140"/>
      <c r="L59" s="199">
        <f t="shared" si="4"/>
        <v>6.03</v>
      </c>
      <c r="M59" s="200">
        <f t="shared" si="5"/>
        <v>7.38</v>
      </c>
    </row>
    <row r="60" spans="1:13">
      <c r="A60" s="1200" t="s">
        <v>218</v>
      </c>
      <c r="B60" s="1201" t="s">
        <v>182</v>
      </c>
      <c r="C60" s="1202">
        <v>2006</v>
      </c>
      <c r="D60" s="1203" t="s">
        <v>215</v>
      </c>
      <c r="E60" s="1212">
        <v>9.09</v>
      </c>
      <c r="F60" s="1211">
        <v>6.15</v>
      </c>
      <c r="G60" s="1206">
        <f t="shared" si="3"/>
        <v>38.999999999999993</v>
      </c>
      <c r="H60" s="144"/>
      <c r="I60" s="128"/>
      <c r="J60" s="140"/>
      <c r="L60" s="199">
        <f t="shared" si="4"/>
        <v>6.15</v>
      </c>
      <c r="M60" s="200">
        <f t="shared" si="5"/>
        <v>9.09</v>
      </c>
    </row>
    <row r="61" spans="1:13">
      <c r="A61" s="560" t="s">
        <v>188</v>
      </c>
      <c r="B61" s="631" t="s">
        <v>189</v>
      </c>
      <c r="C61" s="488">
        <v>2008</v>
      </c>
      <c r="D61" s="637" t="s">
        <v>81</v>
      </c>
      <c r="E61" s="349">
        <v>6.28</v>
      </c>
      <c r="F61" s="254">
        <v>6.31</v>
      </c>
      <c r="G61" s="185">
        <f t="shared" si="3"/>
        <v>37.999999999999986</v>
      </c>
      <c r="H61" s="212"/>
      <c r="I61" s="128"/>
      <c r="J61" s="140"/>
      <c r="L61" s="199">
        <f t="shared" si="4"/>
        <v>6.28</v>
      </c>
      <c r="M61" s="200">
        <f t="shared" si="5"/>
        <v>6.31</v>
      </c>
    </row>
    <row r="62" spans="1:13">
      <c r="A62" s="515" t="s">
        <v>179</v>
      </c>
      <c r="B62" s="566" t="s">
        <v>180</v>
      </c>
      <c r="C62" s="531">
        <v>2007</v>
      </c>
      <c r="D62" s="639" t="s">
        <v>51</v>
      </c>
      <c r="E62" s="351">
        <v>7.19</v>
      </c>
      <c r="F62" s="603">
        <v>6.4</v>
      </c>
      <c r="G62" s="185">
        <f t="shared" si="3"/>
        <v>36.999999999999993</v>
      </c>
      <c r="H62" s="212"/>
      <c r="I62" s="128"/>
      <c r="J62" s="140"/>
      <c r="L62" s="199">
        <f t="shared" si="4"/>
        <v>6.4</v>
      </c>
      <c r="M62" s="200">
        <f t="shared" si="5"/>
        <v>7.19</v>
      </c>
    </row>
    <row r="63" spans="1:13">
      <c r="A63" s="27" t="s">
        <v>256</v>
      </c>
      <c r="B63" s="28" t="s">
        <v>251</v>
      </c>
      <c r="C63" s="25">
        <v>2007</v>
      </c>
      <c r="D63" s="885" t="s">
        <v>255</v>
      </c>
      <c r="E63" s="349">
        <v>11</v>
      </c>
      <c r="F63" s="605">
        <v>6.44</v>
      </c>
      <c r="G63" s="185">
        <f t="shared" si="3"/>
        <v>36</v>
      </c>
      <c r="H63" s="212"/>
      <c r="I63" s="128"/>
      <c r="J63" s="140"/>
      <c r="L63" s="199">
        <f t="shared" si="4"/>
        <v>6.44</v>
      </c>
      <c r="M63" s="200">
        <f t="shared" si="5"/>
        <v>11</v>
      </c>
    </row>
    <row r="64" spans="1:13">
      <c r="A64" s="493" t="s">
        <v>266</v>
      </c>
      <c r="B64" s="494" t="s">
        <v>170</v>
      </c>
      <c r="C64" s="488">
        <v>2007</v>
      </c>
      <c r="D64" s="637" t="s">
        <v>262</v>
      </c>
      <c r="E64" s="349">
        <v>7.02</v>
      </c>
      <c r="F64" s="606">
        <v>6.45</v>
      </c>
      <c r="G64" s="185">
        <f t="shared" si="3"/>
        <v>36</v>
      </c>
      <c r="H64" s="212"/>
      <c r="I64" s="128"/>
      <c r="J64" s="140"/>
      <c r="L64" s="199">
        <f t="shared" si="4"/>
        <v>6.45</v>
      </c>
      <c r="M64" s="200">
        <f t="shared" si="5"/>
        <v>7.02</v>
      </c>
    </row>
    <row r="65" spans="1:13">
      <c r="A65" s="1200" t="s">
        <v>217</v>
      </c>
      <c r="B65" s="1201" t="s">
        <v>207</v>
      </c>
      <c r="C65" s="1202">
        <v>2006</v>
      </c>
      <c r="D65" s="1203" t="s">
        <v>215</v>
      </c>
      <c r="E65" s="1212">
        <v>6.49</v>
      </c>
      <c r="F65" s="1213">
        <v>7.24</v>
      </c>
      <c r="G65" s="1206">
        <f t="shared" si="3"/>
        <v>36</v>
      </c>
      <c r="H65" s="212"/>
      <c r="I65" s="128"/>
      <c r="J65" s="140"/>
      <c r="L65" s="199">
        <f t="shared" si="4"/>
        <v>6.49</v>
      </c>
      <c r="M65" s="200">
        <f t="shared" si="5"/>
        <v>7.24</v>
      </c>
    </row>
    <row r="66" spans="1:13">
      <c r="A66" s="502" t="s">
        <v>302</v>
      </c>
      <c r="B66" s="513" t="s">
        <v>303</v>
      </c>
      <c r="C66" s="498">
        <v>2004</v>
      </c>
      <c r="D66" s="553" t="s">
        <v>226</v>
      </c>
      <c r="E66" s="356">
        <v>6.49</v>
      </c>
      <c r="F66" s="602">
        <v>11</v>
      </c>
      <c r="G66" s="185">
        <f t="shared" si="3"/>
        <v>36</v>
      </c>
      <c r="H66" s="212"/>
      <c r="I66" s="128"/>
      <c r="J66" s="140"/>
      <c r="L66" s="199">
        <f t="shared" si="4"/>
        <v>6.49</v>
      </c>
      <c r="M66" s="200">
        <f t="shared" si="5"/>
        <v>11</v>
      </c>
    </row>
    <row r="67" spans="1:13">
      <c r="A67" s="736" t="s">
        <v>187</v>
      </c>
      <c r="B67" s="562" t="s">
        <v>178</v>
      </c>
      <c r="C67" s="488">
        <v>2006</v>
      </c>
      <c r="D67" s="637" t="s">
        <v>81</v>
      </c>
      <c r="E67" s="349">
        <v>6.72</v>
      </c>
      <c r="F67" s="254">
        <v>7.57</v>
      </c>
      <c r="G67" s="185">
        <f t="shared" si="3"/>
        <v>32.999999999999986</v>
      </c>
      <c r="H67" s="212"/>
      <c r="I67" s="33"/>
      <c r="J67" s="32"/>
      <c r="L67" s="199">
        <f t="shared" si="4"/>
        <v>6.72</v>
      </c>
      <c r="M67" s="200">
        <f t="shared" si="5"/>
        <v>7.57</v>
      </c>
    </row>
    <row r="68" spans="1:13">
      <c r="A68" s="27" t="s">
        <v>259</v>
      </c>
      <c r="B68" s="917" t="s">
        <v>260</v>
      </c>
      <c r="C68" s="25">
        <v>2005</v>
      </c>
      <c r="D68" s="886" t="s">
        <v>255</v>
      </c>
      <c r="E68" s="351">
        <v>8.76</v>
      </c>
      <c r="F68" s="606">
        <v>11</v>
      </c>
      <c r="G68" s="185">
        <f t="shared" si="3"/>
        <v>12.999999999999989</v>
      </c>
      <c r="H68" s="212"/>
      <c r="I68" s="128"/>
      <c r="J68" s="140"/>
      <c r="L68" s="199">
        <f t="shared" si="4"/>
        <v>8.76</v>
      </c>
      <c r="M68" s="200">
        <f t="shared" si="5"/>
        <v>11</v>
      </c>
    </row>
    <row r="69" spans="1:13">
      <c r="A69" s="715" t="s">
        <v>237</v>
      </c>
      <c r="B69" s="494" t="s">
        <v>238</v>
      </c>
      <c r="C69" s="488">
        <v>2005</v>
      </c>
      <c r="D69" s="640" t="s">
        <v>234</v>
      </c>
      <c r="E69" s="343">
        <v>11</v>
      </c>
      <c r="F69" s="254">
        <v>11</v>
      </c>
      <c r="G69" s="185">
        <f t="shared" si="3"/>
        <v>0</v>
      </c>
      <c r="H69" s="212"/>
      <c r="I69" s="128"/>
      <c r="J69" s="140"/>
      <c r="L69" s="199">
        <f t="shared" si="4"/>
        <v>11</v>
      </c>
      <c r="M69" s="200">
        <f t="shared" si="5"/>
        <v>11</v>
      </c>
    </row>
    <row r="70" spans="1:13">
      <c r="A70" s="493"/>
      <c r="B70" s="566"/>
      <c r="C70" s="531"/>
      <c r="D70" s="641"/>
      <c r="E70" s="344"/>
      <c r="F70" s="601"/>
      <c r="G70" s="185"/>
      <c r="H70" s="212"/>
      <c r="I70" s="33"/>
      <c r="J70" s="32"/>
      <c r="L70" s="199">
        <f t="shared" ref="L70:L74" si="6">MIN(E70:F70)</f>
        <v>0</v>
      </c>
      <c r="M70" s="200">
        <f t="shared" ref="M70:M74" si="7">MAX(E70:F70)</f>
        <v>0</v>
      </c>
    </row>
    <row r="71" spans="1:13">
      <c r="A71" s="493"/>
      <c r="B71" s="494"/>
      <c r="C71" s="488"/>
      <c r="D71" s="640"/>
      <c r="E71" s="362"/>
      <c r="F71" s="601"/>
      <c r="G71" s="185"/>
      <c r="H71" s="144"/>
      <c r="I71" s="33"/>
      <c r="J71" s="32"/>
      <c r="L71" s="199">
        <f t="shared" si="6"/>
        <v>0</v>
      </c>
      <c r="M71" s="200">
        <f t="shared" si="7"/>
        <v>0</v>
      </c>
    </row>
    <row r="72" spans="1:13">
      <c r="A72" s="515"/>
      <c r="B72" s="680"/>
      <c r="C72" s="531"/>
      <c r="D72" s="557"/>
      <c r="E72" s="714"/>
      <c r="F72" s="713"/>
      <c r="G72" s="185"/>
      <c r="H72" s="212"/>
      <c r="I72" s="33"/>
      <c r="J72" s="32"/>
      <c r="L72" s="199">
        <f t="shared" si="6"/>
        <v>0</v>
      </c>
      <c r="M72" s="200">
        <f t="shared" si="7"/>
        <v>0</v>
      </c>
    </row>
    <row r="73" spans="1:13">
      <c r="A73" s="695"/>
      <c r="B73" s="696"/>
      <c r="C73" s="698"/>
      <c r="D73" s="690"/>
      <c r="E73" s="702"/>
      <c r="F73" s="700"/>
      <c r="G73" s="185"/>
      <c r="H73" s="691"/>
      <c r="I73" s="126"/>
      <c r="J73" s="126"/>
      <c r="K73" s="34"/>
      <c r="L73" s="199">
        <f t="shared" si="6"/>
        <v>0</v>
      </c>
      <c r="M73" s="200">
        <f t="shared" si="7"/>
        <v>0</v>
      </c>
    </row>
    <row r="74" spans="1:13" ht="15" thickBot="1">
      <c r="A74" s="169"/>
      <c r="B74" s="697"/>
      <c r="C74" s="170"/>
      <c r="D74" s="201"/>
      <c r="E74" s="701"/>
      <c r="F74" s="699"/>
      <c r="G74" s="185"/>
      <c r="H74" s="211"/>
      <c r="L74" s="199">
        <f t="shared" si="6"/>
        <v>0</v>
      </c>
      <c r="M74" s="200">
        <f t="shared" si="7"/>
        <v>0</v>
      </c>
    </row>
    <row r="75" spans="1:13" ht="15" thickTop="1">
      <c r="G75" s="31"/>
      <c r="H75" s="31"/>
    </row>
  </sheetData>
  <sortState ref="A6:M69">
    <sortCondition ref="L6:L69"/>
    <sortCondition ref="M6:M69"/>
    <sortCondition descending="1" ref="G6:G69"/>
  </sortState>
  <mergeCells count="2">
    <mergeCell ref="F2:H2"/>
    <mergeCell ref="A1:I1"/>
  </mergeCells>
  <phoneticPr fontId="76" type="noConversion"/>
  <conditionalFormatting sqref="E5:F5 E7:F74">
    <cfRule type="cellIs" dxfId="2" priority="1" operator="equal">
      <formula>100</formula>
    </cfRule>
  </conditionalFormatting>
  <pageMargins left="0.70866141732283472" right="0.70866141732283472" top="0.78740157480314965" bottom="0.78740157480314965" header="0.31496062992125984" footer="0.31496062992125984"/>
  <pageSetup paperSize="9" scale="6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O75"/>
  <sheetViews>
    <sheetView topLeftCell="A50" zoomScale="110" zoomScaleNormal="110" workbookViewId="0">
      <selection activeCell="A56" sqref="A56:G57"/>
    </sheetView>
  </sheetViews>
  <sheetFormatPr defaultRowHeight="14.4"/>
  <cols>
    <col min="1" max="1" width="13.5546875" customWidth="1"/>
    <col min="2" max="2" width="12.109375" customWidth="1"/>
    <col min="4" max="4" width="30.109375" customWidth="1"/>
    <col min="8" max="8" width="8.5546875" customWidth="1"/>
    <col min="10" max="10" width="6.5546875" customWidth="1"/>
    <col min="11" max="11" width="5.88671875" customWidth="1"/>
  </cols>
  <sheetData>
    <row r="1" spans="1:15" ht="22.8">
      <c r="A1" s="1088" t="s">
        <v>143</v>
      </c>
      <c r="B1" s="1088"/>
      <c r="C1" s="1088"/>
      <c r="D1" s="1088"/>
      <c r="E1" s="1088"/>
      <c r="F1" s="1088"/>
      <c r="G1" s="1088"/>
      <c r="H1" s="1088"/>
      <c r="I1" s="1088"/>
      <c r="J1" s="33"/>
      <c r="K1" s="32"/>
      <c r="L1" s="32"/>
      <c r="N1" s="1"/>
    </row>
    <row r="2" spans="1:15" ht="15.6">
      <c r="A2" s="52" t="s">
        <v>1</v>
      </c>
      <c r="F2" s="1090" t="s">
        <v>2</v>
      </c>
      <c r="G2" s="1091"/>
      <c r="H2" s="1091"/>
      <c r="I2" s="1091"/>
      <c r="J2" s="33"/>
      <c r="K2" s="32"/>
      <c r="L2" s="32"/>
      <c r="N2" s="1"/>
    </row>
    <row r="3" spans="1:15" ht="15.6">
      <c r="A3" s="45"/>
      <c r="B3" s="44"/>
      <c r="C3" s="44"/>
      <c r="D3" s="44"/>
      <c r="E3" s="44"/>
      <c r="F3" s="44"/>
      <c r="G3" s="44"/>
      <c r="H3" s="44"/>
      <c r="I3" s="44"/>
      <c r="J3" s="33"/>
      <c r="K3" s="32"/>
      <c r="L3" s="32"/>
      <c r="N3" s="1"/>
    </row>
    <row r="4" spans="1:15" ht="15.6">
      <c r="A4" s="1089" t="s">
        <v>151</v>
      </c>
      <c r="B4" s="1089"/>
      <c r="C4" s="1089"/>
      <c r="D4" s="1089"/>
      <c r="E4" s="1089"/>
      <c r="F4" s="1089"/>
      <c r="G4" s="1089"/>
      <c r="H4" s="1089"/>
      <c r="I4" s="1089"/>
      <c r="J4" s="50">
        <v>730</v>
      </c>
      <c r="K4" s="32"/>
      <c r="L4" s="32"/>
      <c r="N4" s="1"/>
    </row>
    <row r="5" spans="1:15" ht="15" thickBot="1">
      <c r="A5" s="34"/>
      <c r="B5" s="43"/>
      <c r="C5" s="43"/>
      <c r="D5" s="43"/>
      <c r="E5" s="43"/>
      <c r="F5" s="43"/>
      <c r="G5" s="43"/>
      <c r="H5" s="43"/>
      <c r="I5" s="43"/>
      <c r="J5" s="33"/>
      <c r="K5" s="32"/>
      <c r="L5" s="32"/>
      <c r="N5" s="1"/>
    </row>
    <row r="6" spans="1:15" ht="21.6" thickTop="1" thickBot="1">
      <c r="A6" s="227" t="s">
        <v>4</v>
      </c>
      <c r="B6" s="859" t="s">
        <v>5</v>
      </c>
      <c r="C6" s="860" t="s">
        <v>6</v>
      </c>
      <c r="D6" s="210" t="s">
        <v>7</v>
      </c>
      <c r="E6" s="186" t="s">
        <v>16</v>
      </c>
      <c r="F6" s="187" t="s">
        <v>17</v>
      </c>
      <c r="G6" s="187" t="s">
        <v>18</v>
      </c>
      <c r="H6" s="37" t="s">
        <v>32</v>
      </c>
      <c r="I6" s="36" t="s">
        <v>10</v>
      </c>
      <c r="J6" s="49"/>
      <c r="K6" s="32"/>
      <c r="L6" s="118">
        <v>1</v>
      </c>
      <c r="M6" s="119">
        <v>2</v>
      </c>
      <c r="N6" s="119">
        <v>3</v>
      </c>
    </row>
    <row r="7" spans="1:15">
      <c r="A7" s="493" t="s">
        <v>177</v>
      </c>
      <c r="B7" s="494" t="s">
        <v>178</v>
      </c>
      <c r="C7" s="488">
        <v>2006</v>
      </c>
      <c r="D7" s="883" t="s">
        <v>51</v>
      </c>
      <c r="E7" s="243">
        <v>754</v>
      </c>
      <c r="F7" s="243">
        <v>760</v>
      </c>
      <c r="G7" s="256">
        <v>771</v>
      </c>
      <c r="H7" s="308">
        <v>69</v>
      </c>
      <c r="I7" s="142" t="s">
        <v>148</v>
      </c>
      <c r="J7" s="51">
        <f t="shared" ref="J7:J38" si="0">FLOOR(L7,10)</f>
        <v>770</v>
      </c>
      <c r="K7" s="140">
        <f t="shared" ref="K7:K38" si="1">IF(J7&lt;4.3,0,(J7-425)*0.2)</f>
        <v>69</v>
      </c>
      <c r="L7" s="171">
        <f t="shared" ref="L7:L38" si="2">MAX(E7:G7)</f>
        <v>771</v>
      </c>
      <c r="M7" s="171">
        <f t="shared" ref="M7:M38" si="3">SUM(E7:G7)-L7-N7</f>
        <v>760</v>
      </c>
      <c r="N7" s="171">
        <f t="shared" ref="N7:N38" si="4">MIN(E7:G7)</f>
        <v>754</v>
      </c>
    </row>
    <row r="8" spans="1:15">
      <c r="A8" s="483" t="s">
        <v>219</v>
      </c>
      <c r="B8" s="484" t="s">
        <v>163</v>
      </c>
      <c r="C8" s="535">
        <v>2005</v>
      </c>
      <c r="D8" s="532" t="s">
        <v>116</v>
      </c>
      <c r="E8" s="244">
        <v>749</v>
      </c>
      <c r="F8" s="244">
        <v>763</v>
      </c>
      <c r="G8" s="198">
        <v>745</v>
      </c>
      <c r="H8" s="308">
        <v>67</v>
      </c>
      <c r="I8" s="740" t="s">
        <v>149</v>
      </c>
      <c r="J8" s="51">
        <f t="shared" si="0"/>
        <v>760</v>
      </c>
      <c r="K8" s="140">
        <f t="shared" si="1"/>
        <v>67</v>
      </c>
      <c r="L8" s="171">
        <f t="shared" si="2"/>
        <v>763</v>
      </c>
      <c r="M8" s="171">
        <f t="shared" si="3"/>
        <v>749</v>
      </c>
      <c r="N8" s="171">
        <f t="shared" si="4"/>
        <v>745</v>
      </c>
    </row>
    <row r="9" spans="1:15">
      <c r="A9" s="483" t="s">
        <v>192</v>
      </c>
      <c r="B9" s="904" t="s">
        <v>193</v>
      </c>
      <c r="C9" s="535">
        <v>2005</v>
      </c>
      <c r="D9" s="532" t="s">
        <v>133</v>
      </c>
      <c r="E9" s="244">
        <v>711</v>
      </c>
      <c r="F9" s="244"/>
      <c r="G9" s="679">
        <v>762</v>
      </c>
      <c r="H9" s="308">
        <v>67</v>
      </c>
      <c r="I9" s="212" t="s">
        <v>150</v>
      </c>
      <c r="J9" s="51">
        <f t="shared" si="0"/>
        <v>760</v>
      </c>
      <c r="K9" s="140">
        <f t="shared" si="1"/>
        <v>67</v>
      </c>
      <c r="L9" s="171">
        <f t="shared" si="2"/>
        <v>762</v>
      </c>
      <c r="M9" s="171">
        <f t="shared" si="3"/>
        <v>0</v>
      </c>
      <c r="N9" s="171">
        <f t="shared" si="4"/>
        <v>711</v>
      </c>
    </row>
    <row r="10" spans="1:15">
      <c r="A10" s="493" t="s">
        <v>237</v>
      </c>
      <c r="B10" s="494" t="s">
        <v>238</v>
      </c>
      <c r="C10" s="488">
        <v>2005</v>
      </c>
      <c r="D10" s="640" t="s">
        <v>234</v>
      </c>
      <c r="E10" s="249">
        <v>729</v>
      </c>
      <c r="F10" s="249">
        <v>734</v>
      </c>
      <c r="G10" s="198">
        <v>761</v>
      </c>
      <c r="H10" s="705">
        <v>67</v>
      </c>
      <c r="I10" s="740"/>
      <c r="J10" s="51">
        <f t="shared" si="0"/>
        <v>760</v>
      </c>
      <c r="K10" s="140">
        <f t="shared" si="1"/>
        <v>67</v>
      </c>
      <c r="L10" s="171">
        <f t="shared" si="2"/>
        <v>761</v>
      </c>
      <c r="M10" s="171">
        <f t="shared" si="3"/>
        <v>734</v>
      </c>
      <c r="N10" s="171">
        <f t="shared" si="4"/>
        <v>729</v>
      </c>
      <c r="O10" s="136"/>
    </row>
    <row r="11" spans="1:15">
      <c r="A11" s="515" t="s">
        <v>231</v>
      </c>
      <c r="B11" s="538" t="s">
        <v>232</v>
      </c>
      <c r="C11" s="530">
        <v>2006</v>
      </c>
      <c r="D11" s="641" t="s">
        <v>57</v>
      </c>
      <c r="E11" s="244">
        <v>746</v>
      </c>
      <c r="F11" s="244">
        <v>748</v>
      </c>
      <c r="G11" s="703">
        <v>747</v>
      </c>
      <c r="H11" s="704">
        <v>63</v>
      </c>
      <c r="I11" s="212"/>
      <c r="J11" s="51">
        <f t="shared" si="0"/>
        <v>740</v>
      </c>
      <c r="K11" s="140">
        <f t="shared" si="1"/>
        <v>63</v>
      </c>
      <c r="L11" s="171">
        <f t="shared" si="2"/>
        <v>748</v>
      </c>
      <c r="M11" s="171">
        <f t="shared" si="3"/>
        <v>747</v>
      </c>
      <c r="N11" s="171">
        <f t="shared" si="4"/>
        <v>746</v>
      </c>
    </row>
    <row r="12" spans="1:15">
      <c r="A12" s="502" t="s">
        <v>224</v>
      </c>
      <c r="B12" s="484" t="s">
        <v>225</v>
      </c>
      <c r="C12" s="535">
        <v>2005</v>
      </c>
      <c r="D12" s="608" t="s">
        <v>226</v>
      </c>
      <c r="E12" s="244">
        <v>718</v>
      </c>
      <c r="F12" s="244">
        <v>722</v>
      </c>
      <c r="G12" s="198">
        <v>737</v>
      </c>
      <c r="H12" s="309">
        <v>61</v>
      </c>
      <c r="I12" s="739"/>
      <c r="J12" s="51">
        <f t="shared" si="0"/>
        <v>730</v>
      </c>
      <c r="K12" s="140">
        <f t="shared" si="1"/>
        <v>61</v>
      </c>
      <c r="L12" s="171">
        <f t="shared" si="2"/>
        <v>737</v>
      </c>
      <c r="M12" s="171">
        <f t="shared" si="3"/>
        <v>722</v>
      </c>
      <c r="N12" s="171">
        <f t="shared" si="4"/>
        <v>718</v>
      </c>
    </row>
    <row r="13" spans="1:15">
      <c r="A13" s="493" t="s">
        <v>230</v>
      </c>
      <c r="B13" s="538" t="s">
        <v>163</v>
      </c>
      <c r="C13" s="545">
        <v>2006</v>
      </c>
      <c r="D13" s="909" t="s">
        <v>57</v>
      </c>
      <c r="E13" s="244">
        <v>721</v>
      </c>
      <c r="F13" s="244">
        <v>734</v>
      </c>
      <c r="G13" s="198">
        <v>734</v>
      </c>
      <c r="H13" s="310">
        <v>61</v>
      </c>
      <c r="I13" s="740"/>
      <c r="J13" s="51">
        <f t="shared" si="0"/>
        <v>730</v>
      </c>
      <c r="K13" s="140">
        <f t="shared" si="1"/>
        <v>61</v>
      </c>
      <c r="L13" s="171">
        <f t="shared" si="2"/>
        <v>734</v>
      </c>
      <c r="M13" s="171">
        <f t="shared" si="3"/>
        <v>734</v>
      </c>
      <c r="N13" s="171">
        <f t="shared" si="4"/>
        <v>721</v>
      </c>
    </row>
    <row r="14" spans="1:15">
      <c r="A14" s="493" t="s">
        <v>233</v>
      </c>
      <c r="B14" s="494" t="s">
        <v>191</v>
      </c>
      <c r="C14" s="488">
        <v>2006</v>
      </c>
      <c r="D14" s="640" t="s">
        <v>234</v>
      </c>
      <c r="E14" s="249">
        <v>715</v>
      </c>
      <c r="F14" s="249">
        <v>725</v>
      </c>
      <c r="G14" s="198">
        <v>733</v>
      </c>
      <c r="H14" s="308">
        <v>61</v>
      </c>
      <c r="I14" s="740"/>
      <c r="J14" s="51">
        <f t="shared" si="0"/>
        <v>730</v>
      </c>
      <c r="K14" s="140">
        <f t="shared" si="1"/>
        <v>61</v>
      </c>
      <c r="L14" s="171">
        <f t="shared" si="2"/>
        <v>733</v>
      </c>
      <c r="M14" s="171">
        <f t="shared" si="3"/>
        <v>725</v>
      </c>
      <c r="N14" s="171">
        <f t="shared" si="4"/>
        <v>715</v>
      </c>
    </row>
    <row r="15" spans="1:15">
      <c r="A15" s="515" t="s">
        <v>172</v>
      </c>
      <c r="B15" s="566" t="s">
        <v>173</v>
      </c>
      <c r="C15" s="530">
        <v>2006</v>
      </c>
      <c r="D15" s="544" t="s">
        <v>171</v>
      </c>
      <c r="E15" s="244">
        <v>724</v>
      </c>
      <c r="F15" s="244">
        <v>730</v>
      </c>
      <c r="G15" s="703">
        <v>729</v>
      </c>
      <c r="H15" s="704">
        <v>61</v>
      </c>
      <c r="I15" s="212"/>
      <c r="J15" s="51">
        <f t="shared" si="0"/>
        <v>730</v>
      </c>
      <c r="K15" s="140">
        <f t="shared" si="1"/>
        <v>61</v>
      </c>
      <c r="L15" s="171">
        <f t="shared" si="2"/>
        <v>730</v>
      </c>
      <c r="M15" s="171">
        <f t="shared" si="3"/>
        <v>729</v>
      </c>
      <c r="N15" s="171">
        <f t="shared" si="4"/>
        <v>724</v>
      </c>
    </row>
    <row r="16" spans="1:15">
      <c r="A16" s="715" t="s">
        <v>169</v>
      </c>
      <c r="B16" s="546" t="s">
        <v>170</v>
      </c>
      <c r="C16" s="488">
        <v>2006</v>
      </c>
      <c r="D16" s="542" t="s">
        <v>171</v>
      </c>
      <c r="E16" s="244">
        <v>712</v>
      </c>
      <c r="F16" s="244">
        <v>728</v>
      </c>
      <c r="G16" s="198">
        <v>723</v>
      </c>
      <c r="H16" s="309">
        <v>59</v>
      </c>
      <c r="I16" s="144"/>
      <c r="J16" s="51">
        <f t="shared" si="0"/>
        <v>720</v>
      </c>
      <c r="K16" s="140">
        <f t="shared" si="1"/>
        <v>59</v>
      </c>
      <c r="L16" s="171">
        <f t="shared" si="2"/>
        <v>728</v>
      </c>
      <c r="M16" s="171">
        <f t="shared" si="3"/>
        <v>723</v>
      </c>
      <c r="N16" s="171">
        <f t="shared" si="4"/>
        <v>712</v>
      </c>
    </row>
    <row r="17" spans="1:14">
      <c r="A17" s="493" t="s">
        <v>292</v>
      </c>
      <c r="B17" s="494" t="s">
        <v>176</v>
      </c>
      <c r="C17" s="530">
        <v>2007</v>
      </c>
      <c r="D17" s="542" t="s">
        <v>171</v>
      </c>
      <c r="E17" s="244">
        <v>704</v>
      </c>
      <c r="F17" s="244">
        <v>713</v>
      </c>
      <c r="G17" s="198">
        <v>725</v>
      </c>
      <c r="H17" s="308">
        <v>59</v>
      </c>
      <c r="I17" s="144"/>
      <c r="J17" s="51">
        <f t="shared" si="0"/>
        <v>720</v>
      </c>
      <c r="K17" s="140">
        <f t="shared" si="1"/>
        <v>59</v>
      </c>
      <c r="L17" s="171">
        <f t="shared" si="2"/>
        <v>725</v>
      </c>
      <c r="M17" s="171">
        <f t="shared" si="3"/>
        <v>713</v>
      </c>
      <c r="N17" s="171">
        <f t="shared" si="4"/>
        <v>704</v>
      </c>
    </row>
    <row r="18" spans="1:14">
      <c r="A18" s="493" t="s">
        <v>183</v>
      </c>
      <c r="B18" s="494" t="s">
        <v>184</v>
      </c>
      <c r="C18" s="488">
        <v>2007</v>
      </c>
      <c r="D18" s="637" t="s">
        <v>51</v>
      </c>
      <c r="E18" s="249">
        <v>690</v>
      </c>
      <c r="F18" s="249">
        <v>708</v>
      </c>
      <c r="G18" s="198">
        <v>720</v>
      </c>
      <c r="H18" s="705">
        <v>59</v>
      </c>
      <c r="I18" s="144"/>
      <c r="J18" s="51">
        <f t="shared" si="0"/>
        <v>720</v>
      </c>
      <c r="K18" s="140">
        <f t="shared" si="1"/>
        <v>59</v>
      </c>
      <c r="L18" s="171">
        <f t="shared" si="2"/>
        <v>720</v>
      </c>
      <c r="M18" s="171">
        <f t="shared" si="3"/>
        <v>708</v>
      </c>
      <c r="N18" s="171">
        <f t="shared" si="4"/>
        <v>690</v>
      </c>
    </row>
    <row r="19" spans="1:14">
      <c r="A19" s="630" t="s">
        <v>190</v>
      </c>
      <c r="B19" s="671" t="s">
        <v>191</v>
      </c>
      <c r="C19" s="530">
        <v>2007</v>
      </c>
      <c r="D19" s="639" t="s">
        <v>81</v>
      </c>
      <c r="E19" s="244">
        <v>700</v>
      </c>
      <c r="F19" s="237">
        <v>714</v>
      </c>
      <c r="G19" s="741">
        <v>715</v>
      </c>
      <c r="H19" s="309">
        <v>57</v>
      </c>
      <c r="I19" s="212"/>
      <c r="J19" s="51">
        <f t="shared" si="0"/>
        <v>710</v>
      </c>
      <c r="K19" s="140">
        <f t="shared" si="1"/>
        <v>57</v>
      </c>
      <c r="L19" s="171">
        <f t="shared" si="2"/>
        <v>715</v>
      </c>
      <c r="M19" s="171">
        <f t="shared" si="3"/>
        <v>714</v>
      </c>
      <c r="N19" s="171">
        <f t="shared" si="4"/>
        <v>700</v>
      </c>
    </row>
    <row r="20" spans="1:14">
      <c r="A20" s="483" t="s">
        <v>222</v>
      </c>
      <c r="B20" s="513" t="s">
        <v>223</v>
      </c>
      <c r="C20" s="533">
        <v>2005</v>
      </c>
      <c r="D20" s="532" t="s">
        <v>116</v>
      </c>
      <c r="E20" s="244">
        <v>661</v>
      </c>
      <c r="F20" s="237">
        <v>700</v>
      </c>
      <c r="G20" s="177">
        <v>714</v>
      </c>
      <c r="H20" s="308">
        <v>57</v>
      </c>
      <c r="I20" s="144"/>
      <c r="J20" s="51">
        <f t="shared" si="0"/>
        <v>710</v>
      </c>
      <c r="K20" s="140">
        <f t="shared" si="1"/>
        <v>57</v>
      </c>
      <c r="L20" s="171">
        <f t="shared" si="2"/>
        <v>714</v>
      </c>
      <c r="M20" s="171">
        <f t="shared" si="3"/>
        <v>700</v>
      </c>
      <c r="N20" s="171">
        <f t="shared" si="4"/>
        <v>661</v>
      </c>
    </row>
    <row r="21" spans="1:14">
      <c r="A21" s="27" t="s">
        <v>209</v>
      </c>
      <c r="B21" s="917" t="s">
        <v>191</v>
      </c>
      <c r="C21" s="734">
        <v>2005</v>
      </c>
      <c r="D21" s="637" t="s">
        <v>65</v>
      </c>
      <c r="E21" s="244">
        <v>699</v>
      </c>
      <c r="F21" s="237">
        <v>713</v>
      </c>
      <c r="G21" s="177">
        <v>711</v>
      </c>
      <c r="H21" s="308">
        <v>57</v>
      </c>
      <c r="I21" s="740"/>
      <c r="J21" s="51">
        <f t="shared" si="0"/>
        <v>710</v>
      </c>
      <c r="K21" s="140">
        <f t="shared" si="1"/>
        <v>57</v>
      </c>
      <c r="L21" s="171">
        <f t="shared" si="2"/>
        <v>713</v>
      </c>
      <c r="M21" s="171">
        <f t="shared" si="3"/>
        <v>711</v>
      </c>
      <c r="N21" s="171">
        <f t="shared" si="4"/>
        <v>699</v>
      </c>
    </row>
    <row r="22" spans="1:14">
      <c r="A22" s="1201" t="s">
        <v>218</v>
      </c>
      <c r="B22" s="1201" t="s">
        <v>182</v>
      </c>
      <c r="C22" s="1202">
        <v>2006</v>
      </c>
      <c r="D22" s="1203" t="s">
        <v>215</v>
      </c>
      <c r="E22" s="1130">
        <v>665</v>
      </c>
      <c r="F22" s="1133">
        <v>667</v>
      </c>
      <c r="G22" s="1214">
        <v>712</v>
      </c>
      <c r="H22" s="1215">
        <v>57</v>
      </c>
      <c r="I22" s="858"/>
      <c r="J22" s="51">
        <f t="shared" si="0"/>
        <v>710</v>
      </c>
      <c r="K22" s="140">
        <f t="shared" si="1"/>
        <v>57</v>
      </c>
      <c r="L22" s="171">
        <f t="shared" si="2"/>
        <v>712</v>
      </c>
      <c r="M22" s="171">
        <f t="shared" si="3"/>
        <v>667</v>
      </c>
      <c r="N22" s="171">
        <f t="shared" si="4"/>
        <v>665</v>
      </c>
    </row>
    <row r="23" spans="1:14">
      <c r="A23" s="515" t="s">
        <v>181</v>
      </c>
      <c r="B23" s="566" t="s">
        <v>182</v>
      </c>
      <c r="C23" s="531">
        <v>2007</v>
      </c>
      <c r="D23" s="638" t="s">
        <v>51</v>
      </c>
      <c r="E23" s="244">
        <v>674</v>
      </c>
      <c r="F23" s="237">
        <v>711</v>
      </c>
      <c r="G23" s="283">
        <v>708</v>
      </c>
      <c r="H23" s="704">
        <v>57</v>
      </c>
      <c r="I23" s="144"/>
      <c r="J23" s="51">
        <f t="shared" si="0"/>
        <v>710</v>
      </c>
      <c r="K23" s="140">
        <f t="shared" si="1"/>
        <v>57</v>
      </c>
      <c r="L23" s="171">
        <f t="shared" si="2"/>
        <v>711</v>
      </c>
      <c r="M23" s="171">
        <f t="shared" si="3"/>
        <v>708</v>
      </c>
      <c r="N23" s="171">
        <f t="shared" si="4"/>
        <v>674</v>
      </c>
    </row>
    <row r="24" spans="1:14">
      <c r="A24" s="19" t="s">
        <v>210</v>
      </c>
      <c r="B24" s="28" t="s">
        <v>211</v>
      </c>
      <c r="C24" s="25">
        <v>2006</v>
      </c>
      <c r="D24" s="637" t="s">
        <v>65</v>
      </c>
      <c r="E24" s="244">
        <v>709</v>
      </c>
      <c r="F24" s="237">
        <v>708</v>
      </c>
      <c r="G24" s="177">
        <v>706</v>
      </c>
      <c r="H24" s="309">
        <v>55</v>
      </c>
      <c r="I24" s="740"/>
      <c r="J24" s="51">
        <f t="shared" si="0"/>
        <v>700</v>
      </c>
      <c r="K24" s="140">
        <f t="shared" si="1"/>
        <v>55</v>
      </c>
      <c r="L24" s="171">
        <f t="shared" si="2"/>
        <v>709</v>
      </c>
      <c r="M24" s="171">
        <f t="shared" si="3"/>
        <v>708</v>
      </c>
      <c r="N24" s="171">
        <f t="shared" si="4"/>
        <v>706</v>
      </c>
    </row>
    <row r="25" spans="1:14">
      <c r="A25" s="493" t="s">
        <v>247</v>
      </c>
      <c r="B25" s="494" t="s">
        <v>203</v>
      </c>
      <c r="C25" s="488">
        <v>2005</v>
      </c>
      <c r="D25" s="492" t="s">
        <v>248</v>
      </c>
      <c r="E25" s="244">
        <v>688</v>
      </c>
      <c r="F25" s="237">
        <v>702</v>
      </c>
      <c r="G25" s="177">
        <v>703</v>
      </c>
      <c r="H25" s="310">
        <v>55</v>
      </c>
      <c r="I25" s="212"/>
      <c r="J25" s="51">
        <f t="shared" si="0"/>
        <v>700</v>
      </c>
      <c r="K25" s="140">
        <f t="shared" si="1"/>
        <v>55</v>
      </c>
      <c r="L25" s="171">
        <f t="shared" si="2"/>
        <v>703</v>
      </c>
      <c r="M25" s="171">
        <f t="shared" si="3"/>
        <v>702</v>
      </c>
      <c r="N25" s="171">
        <f t="shared" si="4"/>
        <v>688</v>
      </c>
    </row>
    <row r="26" spans="1:14">
      <c r="A26" s="27" t="s">
        <v>212</v>
      </c>
      <c r="B26" s="28" t="s">
        <v>213</v>
      </c>
      <c r="C26" s="25">
        <v>2006</v>
      </c>
      <c r="D26" s="637" t="s">
        <v>65</v>
      </c>
      <c r="E26" s="249">
        <v>682</v>
      </c>
      <c r="F26" s="380">
        <v>699</v>
      </c>
      <c r="G26" s="177">
        <v>702</v>
      </c>
      <c r="H26" s="308">
        <v>55</v>
      </c>
      <c r="I26" s="144"/>
      <c r="J26" s="51">
        <f t="shared" si="0"/>
        <v>700</v>
      </c>
      <c r="K26" s="140">
        <f t="shared" si="1"/>
        <v>55</v>
      </c>
      <c r="L26" s="171">
        <f t="shared" si="2"/>
        <v>702</v>
      </c>
      <c r="M26" s="171">
        <f t="shared" si="3"/>
        <v>699</v>
      </c>
      <c r="N26" s="171">
        <f t="shared" si="4"/>
        <v>682</v>
      </c>
    </row>
    <row r="27" spans="1:14">
      <c r="A27" s="19" t="s">
        <v>254</v>
      </c>
      <c r="B27" s="738" t="s">
        <v>163</v>
      </c>
      <c r="C27" s="26">
        <v>2005</v>
      </c>
      <c r="D27" s="1000" t="s">
        <v>255</v>
      </c>
      <c r="E27" s="244"/>
      <c r="F27" s="282">
        <v>702</v>
      </c>
      <c r="G27" s="283"/>
      <c r="H27" s="704">
        <v>55</v>
      </c>
      <c r="I27" s="740"/>
      <c r="J27" s="51">
        <f t="shared" si="0"/>
        <v>700</v>
      </c>
      <c r="K27" s="140">
        <f t="shared" si="1"/>
        <v>55</v>
      </c>
      <c r="L27" s="171">
        <f t="shared" si="2"/>
        <v>702</v>
      </c>
      <c r="M27" s="171">
        <f t="shared" si="3"/>
        <v>-702</v>
      </c>
      <c r="N27" s="171">
        <f t="shared" si="4"/>
        <v>702</v>
      </c>
    </row>
    <row r="28" spans="1:14">
      <c r="A28" s="483" t="s">
        <v>221</v>
      </c>
      <c r="B28" s="484" t="s">
        <v>186</v>
      </c>
      <c r="C28" s="535">
        <v>2004</v>
      </c>
      <c r="D28" s="532" t="s">
        <v>226</v>
      </c>
      <c r="E28" s="244">
        <v>666</v>
      </c>
      <c r="F28" s="237">
        <v>639</v>
      </c>
      <c r="G28" s="177">
        <v>700</v>
      </c>
      <c r="H28" s="309">
        <v>55</v>
      </c>
      <c r="I28" s="212"/>
      <c r="J28" s="51">
        <f t="shared" si="0"/>
        <v>700</v>
      </c>
      <c r="K28" s="140">
        <f t="shared" si="1"/>
        <v>55</v>
      </c>
      <c r="L28" s="171">
        <f t="shared" si="2"/>
        <v>700</v>
      </c>
      <c r="M28" s="171">
        <f t="shared" si="3"/>
        <v>666</v>
      </c>
      <c r="N28" s="171">
        <f t="shared" si="4"/>
        <v>639</v>
      </c>
    </row>
    <row r="29" spans="1:14">
      <c r="A29" s="493" t="s">
        <v>174</v>
      </c>
      <c r="B29" s="494" t="s">
        <v>175</v>
      </c>
      <c r="C29" s="488">
        <v>2006</v>
      </c>
      <c r="D29" s="544" t="s">
        <v>171</v>
      </c>
      <c r="E29" s="244">
        <v>654</v>
      </c>
      <c r="F29" s="237">
        <v>699</v>
      </c>
      <c r="G29" s="177">
        <v>694</v>
      </c>
      <c r="H29" s="308">
        <v>53</v>
      </c>
      <c r="I29" s="144"/>
      <c r="J29" s="51">
        <f t="shared" si="0"/>
        <v>690</v>
      </c>
      <c r="K29" s="140">
        <f t="shared" si="1"/>
        <v>53</v>
      </c>
      <c r="L29" s="171">
        <f t="shared" si="2"/>
        <v>699</v>
      </c>
      <c r="M29" s="171">
        <f t="shared" si="3"/>
        <v>694</v>
      </c>
      <c r="N29" s="171">
        <f t="shared" si="4"/>
        <v>654</v>
      </c>
    </row>
    <row r="30" spans="1:14">
      <c r="A30" s="493" t="s">
        <v>267</v>
      </c>
      <c r="B30" s="494" t="s">
        <v>251</v>
      </c>
      <c r="C30" s="488">
        <v>2005</v>
      </c>
      <c r="D30" s="637" t="s">
        <v>268</v>
      </c>
      <c r="E30" s="249"/>
      <c r="F30" s="380">
        <v>662</v>
      </c>
      <c r="G30" s="177">
        <v>698</v>
      </c>
      <c r="H30" s="705">
        <v>53</v>
      </c>
      <c r="I30" s="740"/>
      <c r="J30" s="51">
        <f t="shared" si="0"/>
        <v>690</v>
      </c>
      <c r="K30" s="140">
        <f t="shared" si="1"/>
        <v>53</v>
      </c>
      <c r="L30" s="171">
        <f t="shared" si="2"/>
        <v>698</v>
      </c>
      <c r="M30" s="171">
        <f t="shared" si="3"/>
        <v>0</v>
      </c>
      <c r="N30" s="171">
        <f t="shared" si="4"/>
        <v>662</v>
      </c>
    </row>
    <row r="31" spans="1:14">
      <c r="A31" s="630" t="s">
        <v>188</v>
      </c>
      <c r="B31" s="671" t="s">
        <v>189</v>
      </c>
      <c r="C31" s="531">
        <v>2008</v>
      </c>
      <c r="D31" s="638" t="s">
        <v>81</v>
      </c>
      <c r="E31" s="244">
        <v>670</v>
      </c>
      <c r="F31" s="237">
        <v>686</v>
      </c>
      <c r="G31" s="741">
        <v>696</v>
      </c>
      <c r="H31" s="704">
        <v>53</v>
      </c>
      <c r="I31" s="212"/>
      <c r="J31" s="51">
        <f t="shared" si="0"/>
        <v>690</v>
      </c>
      <c r="K31" s="140">
        <f t="shared" si="1"/>
        <v>53</v>
      </c>
      <c r="L31" s="171">
        <f t="shared" si="2"/>
        <v>696</v>
      </c>
      <c r="M31" s="171">
        <f t="shared" si="3"/>
        <v>686</v>
      </c>
      <c r="N31" s="171">
        <f t="shared" si="4"/>
        <v>670</v>
      </c>
    </row>
    <row r="32" spans="1:14">
      <c r="A32" s="27" t="s">
        <v>256</v>
      </c>
      <c r="B32" s="28" t="s">
        <v>251</v>
      </c>
      <c r="C32" s="25">
        <v>2007</v>
      </c>
      <c r="D32" s="730" t="s">
        <v>255</v>
      </c>
      <c r="E32" s="244">
        <v>668</v>
      </c>
      <c r="F32" s="237">
        <v>695</v>
      </c>
      <c r="G32" s="177">
        <v>694</v>
      </c>
      <c r="H32" s="308">
        <v>53</v>
      </c>
      <c r="I32" s="144"/>
      <c r="J32" s="51">
        <f t="shared" si="0"/>
        <v>690</v>
      </c>
      <c r="K32" s="140">
        <f t="shared" si="1"/>
        <v>53</v>
      </c>
      <c r="L32" s="171">
        <f t="shared" si="2"/>
        <v>695</v>
      </c>
      <c r="M32" s="171">
        <f t="shared" si="3"/>
        <v>694</v>
      </c>
      <c r="N32" s="171">
        <f t="shared" si="4"/>
        <v>668</v>
      </c>
    </row>
    <row r="33" spans="1:14">
      <c r="A33" s="560" t="s">
        <v>185</v>
      </c>
      <c r="B33" s="631" t="s">
        <v>186</v>
      </c>
      <c r="C33" s="488">
        <v>2007</v>
      </c>
      <c r="D33" s="637" t="s">
        <v>81</v>
      </c>
      <c r="E33" s="244"/>
      <c r="F33" s="237">
        <v>640</v>
      </c>
      <c r="G33" s="260">
        <v>695</v>
      </c>
      <c r="H33" s="309">
        <v>53</v>
      </c>
      <c r="I33" s="739"/>
      <c r="J33" s="51">
        <f t="shared" si="0"/>
        <v>690</v>
      </c>
      <c r="K33" s="140">
        <f t="shared" si="1"/>
        <v>53</v>
      </c>
      <c r="L33" s="171">
        <f t="shared" si="2"/>
        <v>695</v>
      </c>
      <c r="M33" s="171">
        <f t="shared" si="3"/>
        <v>0</v>
      </c>
      <c r="N33" s="171">
        <f t="shared" si="4"/>
        <v>640</v>
      </c>
    </row>
    <row r="34" spans="1:14">
      <c r="A34" s="493" t="s">
        <v>269</v>
      </c>
      <c r="B34" s="494" t="s">
        <v>244</v>
      </c>
      <c r="C34" s="488">
        <v>2006</v>
      </c>
      <c r="D34" s="637" t="s">
        <v>268</v>
      </c>
      <c r="E34" s="249">
        <v>685</v>
      </c>
      <c r="F34" s="380">
        <v>680</v>
      </c>
      <c r="G34" s="177">
        <v>694</v>
      </c>
      <c r="H34" s="308">
        <v>53</v>
      </c>
      <c r="I34" s="740"/>
      <c r="J34" s="51">
        <f t="shared" si="0"/>
        <v>690</v>
      </c>
      <c r="K34" s="140">
        <f t="shared" si="1"/>
        <v>53</v>
      </c>
      <c r="L34" s="171">
        <f t="shared" si="2"/>
        <v>694</v>
      </c>
      <c r="M34" s="171">
        <f t="shared" si="3"/>
        <v>685</v>
      </c>
      <c r="N34" s="171">
        <f t="shared" si="4"/>
        <v>680</v>
      </c>
    </row>
    <row r="35" spans="1:14">
      <c r="A35" s="502" t="s">
        <v>194</v>
      </c>
      <c r="B35" s="509" t="s">
        <v>195</v>
      </c>
      <c r="C35" s="498">
        <v>2005</v>
      </c>
      <c r="D35" s="553" t="s">
        <v>133</v>
      </c>
      <c r="E35" s="244">
        <v>647</v>
      </c>
      <c r="F35" s="237">
        <v>670</v>
      </c>
      <c r="G35" s="741">
        <v>693</v>
      </c>
      <c r="H35" s="704">
        <v>53</v>
      </c>
      <c r="I35" s="144"/>
      <c r="J35" s="51">
        <f t="shared" si="0"/>
        <v>690</v>
      </c>
      <c r="K35" s="140">
        <f t="shared" si="1"/>
        <v>53</v>
      </c>
      <c r="L35" s="171">
        <f t="shared" si="2"/>
        <v>693</v>
      </c>
      <c r="M35" s="171">
        <f t="shared" si="3"/>
        <v>670</v>
      </c>
      <c r="N35" s="171">
        <f t="shared" si="4"/>
        <v>647</v>
      </c>
    </row>
    <row r="36" spans="1:14">
      <c r="A36" s="586" t="s">
        <v>235</v>
      </c>
      <c r="B36" s="669" t="s">
        <v>236</v>
      </c>
      <c r="C36" s="587">
        <v>2006</v>
      </c>
      <c r="D36" s="644" t="s">
        <v>234</v>
      </c>
      <c r="E36" s="244">
        <v>639</v>
      </c>
      <c r="F36" s="237">
        <v>677</v>
      </c>
      <c r="G36" s="177">
        <v>689</v>
      </c>
      <c r="H36" s="309">
        <v>51</v>
      </c>
      <c r="I36" s="740"/>
      <c r="J36" s="51">
        <f t="shared" si="0"/>
        <v>680</v>
      </c>
      <c r="K36" s="140">
        <f t="shared" si="1"/>
        <v>51</v>
      </c>
      <c r="L36" s="171">
        <f t="shared" si="2"/>
        <v>689</v>
      </c>
      <c r="M36" s="171">
        <f t="shared" si="3"/>
        <v>677</v>
      </c>
      <c r="N36" s="171">
        <f t="shared" si="4"/>
        <v>639</v>
      </c>
    </row>
    <row r="37" spans="1:14">
      <c r="A37" s="607" t="s">
        <v>271</v>
      </c>
      <c r="B37" s="546" t="s">
        <v>260</v>
      </c>
      <c r="C37" s="545">
        <v>2006</v>
      </c>
      <c r="D37" s="638" t="s">
        <v>268</v>
      </c>
      <c r="E37" s="244">
        <v>664</v>
      </c>
      <c r="F37" s="237">
        <v>661</v>
      </c>
      <c r="G37" s="177">
        <v>688</v>
      </c>
      <c r="H37" s="310">
        <v>51</v>
      </c>
      <c r="I37" s="212"/>
      <c r="J37" s="51">
        <f t="shared" si="0"/>
        <v>680</v>
      </c>
      <c r="K37" s="140">
        <f t="shared" si="1"/>
        <v>51</v>
      </c>
      <c r="L37" s="171">
        <f t="shared" si="2"/>
        <v>688</v>
      </c>
      <c r="M37" s="171">
        <f t="shared" si="3"/>
        <v>664</v>
      </c>
      <c r="N37" s="171">
        <f t="shared" si="4"/>
        <v>661</v>
      </c>
    </row>
    <row r="38" spans="1:14">
      <c r="A38" s="493" t="s">
        <v>299</v>
      </c>
      <c r="B38" s="494" t="s">
        <v>227</v>
      </c>
      <c r="C38" s="488">
        <v>2007</v>
      </c>
      <c r="D38" s="640" t="s">
        <v>57</v>
      </c>
      <c r="E38" s="249">
        <v>655</v>
      </c>
      <c r="F38" s="380">
        <v>659</v>
      </c>
      <c r="G38" s="177">
        <v>687</v>
      </c>
      <c r="H38" s="308">
        <v>51</v>
      </c>
      <c r="I38" s="144"/>
      <c r="J38" s="51">
        <f t="shared" si="0"/>
        <v>680</v>
      </c>
      <c r="K38" s="140">
        <f t="shared" si="1"/>
        <v>51</v>
      </c>
      <c r="L38" s="171">
        <f t="shared" si="2"/>
        <v>687</v>
      </c>
      <c r="M38" s="171">
        <f t="shared" si="3"/>
        <v>659</v>
      </c>
      <c r="N38" s="171">
        <f t="shared" si="4"/>
        <v>655</v>
      </c>
    </row>
    <row r="39" spans="1:14">
      <c r="A39" s="515" t="s">
        <v>166</v>
      </c>
      <c r="B39" s="566" t="s">
        <v>167</v>
      </c>
      <c r="C39" s="531">
        <v>2005</v>
      </c>
      <c r="D39" s="557" t="s">
        <v>71</v>
      </c>
      <c r="E39" s="244">
        <v>666</v>
      </c>
      <c r="F39" s="237">
        <v>687</v>
      </c>
      <c r="G39" s="283"/>
      <c r="H39" s="309">
        <v>51</v>
      </c>
      <c r="I39" s="740"/>
      <c r="J39" s="51">
        <f t="shared" ref="J39:J70" si="5">FLOOR(L39,10)</f>
        <v>680</v>
      </c>
      <c r="K39" s="140">
        <f t="shared" ref="K39:K70" si="6">IF(J39&lt;4.3,0,(J39-425)*0.2)</f>
        <v>51</v>
      </c>
      <c r="L39" s="171">
        <f t="shared" ref="L39:L70" si="7">MAX(E39:G39)</f>
        <v>687</v>
      </c>
      <c r="M39" s="171">
        <f t="shared" ref="M39:M70" si="8">SUM(E39:G39)-L39-N39</f>
        <v>0</v>
      </c>
      <c r="N39" s="171">
        <f t="shared" ref="N39:N70" si="9">MIN(E39:G39)</f>
        <v>666</v>
      </c>
    </row>
    <row r="40" spans="1:14">
      <c r="A40" s="483" t="s">
        <v>304</v>
      </c>
      <c r="B40" s="484" t="s">
        <v>260</v>
      </c>
      <c r="C40" s="573">
        <v>2007</v>
      </c>
      <c r="D40" s="532" t="s">
        <v>226</v>
      </c>
      <c r="E40" s="244">
        <v>683</v>
      </c>
      <c r="F40" s="237">
        <v>658</v>
      </c>
      <c r="G40" s="177">
        <v>673</v>
      </c>
      <c r="H40" s="308">
        <v>51</v>
      </c>
      <c r="I40" s="212"/>
      <c r="J40" s="51">
        <f t="shared" si="5"/>
        <v>680</v>
      </c>
      <c r="K40" s="140">
        <f t="shared" si="6"/>
        <v>51</v>
      </c>
      <c r="L40" s="171">
        <f t="shared" si="7"/>
        <v>683</v>
      </c>
      <c r="M40" s="171">
        <f t="shared" si="8"/>
        <v>673</v>
      </c>
      <c r="N40" s="171">
        <f t="shared" si="9"/>
        <v>658</v>
      </c>
    </row>
    <row r="41" spans="1:14">
      <c r="A41" s="515" t="s">
        <v>179</v>
      </c>
      <c r="B41" s="566" t="s">
        <v>180</v>
      </c>
      <c r="C41" s="488">
        <v>2007</v>
      </c>
      <c r="D41" s="637" t="s">
        <v>51</v>
      </c>
      <c r="E41" s="244">
        <v>669</v>
      </c>
      <c r="F41" s="237"/>
      <c r="G41" s="177">
        <v>682</v>
      </c>
      <c r="H41" s="309">
        <v>51</v>
      </c>
      <c r="I41" s="144"/>
      <c r="J41" s="51">
        <f t="shared" si="5"/>
        <v>680</v>
      </c>
      <c r="K41" s="140">
        <f t="shared" si="6"/>
        <v>51</v>
      </c>
      <c r="L41" s="171">
        <f t="shared" si="7"/>
        <v>682</v>
      </c>
      <c r="M41" s="171">
        <f t="shared" si="8"/>
        <v>0</v>
      </c>
      <c r="N41" s="171">
        <f t="shared" si="9"/>
        <v>669</v>
      </c>
    </row>
    <row r="42" spans="1:14">
      <c r="A42" s="493" t="s">
        <v>228</v>
      </c>
      <c r="B42" s="494" t="s">
        <v>229</v>
      </c>
      <c r="C42" s="488">
        <v>2005</v>
      </c>
      <c r="D42" s="640" t="s">
        <v>57</v>
      </c>
      <c r="E42" s="249">
        <v>642</v>
      </c>
      <c r="F42" s="380">
        <v>661</v>
      </c>
      <c r="G42" s="177">
        <v>681</v>
      </c>
      <c r="H42" s="308">
        <v>51</v>
      </c>
      <c r="I42" s="144"/>
      <c r="J42" s="51">
        <f t="shared" si="5"/>
        <v>680</v>
      </c>
      <c r="K42" s="140">
        <f t="shared" si="6"/>
        <v>51</v>
      </c>
      <c r="L42" s="171">
        <f t="shared" si="7"/>
        <v>681</v>
      </c>
      <c r="M42" s="171">
        <f t="shared" si="8"/>
        <v>661</v>
      </c>
      <c r="N42" s="171">
        <f t="shared" si="9"/>
        <v>642</v>
      </c>
    </row>
    <row r="43" spans="1:14">
      <c r="A43" s="502" t="s">
        <v>220</v>
      </c>
      <c r="B43" s="509" t="s">
        <v>293</v>
      </c>
      <c r="C43" s="498">
        <v>2004</v>
      </c>
      <c r="D43" s="553" t="s">
        <v>116</v>
      </c>
      <c r="E43" s="245">
        <v>674</v>
      </c>
      <c r="F43" s="708">
        <v>666</v>
      </c>
      <c r="G43" s="268">
        <v>678</v>
      </c>
      <c r="H43" s="704">
        <v>49</v>
      </c>
      <c r="I43" s="212"/>
      <c r="J43" s="51">
        <f t="shared" si="5"/>
        <v>670</v>
      </c>
      <c r="K43" s="140">
        <f t="shared" si="6"/>
        <v>49</v>
      </c>
      <c r="L43" s="171">
        <f t="shared" si="7"/>
        <v>678</v>
      </c>
      <c r="M43" s="171">
        <f t="shared" si="8"/>
        <v>674</v>
      </c>
      <c r="N43" s="171">
        <f t="shared" si="9"/>
        <v>666</v>
      </c>
    </row>
    <row r="44" spans="1:14">
      <c r="A44" s="1216" t="s">
        <v>216</v>
      </c>
      <c r="B44" s="1217" t="s">
        <v>167</v>
      </c>
      <c r="C44" s="1218">
        <v>2005</v>
      </c>
      <c r="D44" s="1203" t="s">
        <v>215</v>
      </c>
      <c r="E44" s="1130">
        <v>625</v>
      </c>
      <c r="F44" s="1219">
        <v>652</v>
      </c>
      <c r="G44" s="1214">
        <v>678</v>
      </c>
      <c r="H44" s="1220">
        <v>49</v>
      </c>
      <c r="I44" s="144"/>
      <c r="J44" s="51">
        <f t="shared" si="5"/>
        <v>670</v>
      </c>
      <c r="K44" s="140">
        <f t="shared" si="6"/>
        <v>49</v>
      </c>
      <c r="L44" s="171">
        <f t="shared" si="7"/>
        <v>678</v>
      </c>
      <c r="M44" s="171">
        <f t="shared" si="8"/>
        <v>652</v>
      </c>
      <c r="N44" s="171">
        <f t="shared" si="9"/>
        <v>625</v>
      </c>
    </row>
    <row r="45" spans="1:14">
      <c r="A45" s="27" t="s">
        <v>257</v>
      </c>
      <c r="B45" s="28" t="s">
        <v>258</v>
      </c>
      <c r="C45" s="737">
        <v>2007</v>
      </c>
      <c r="D45" s="730" t="s">
        <v>255</v>
      </c>
      <c r="E45" s="244">
        <v>621</v>
      </c>
      <c r="F45" s="237"/>
      <c r="G45" s="177">
        <v>678</v>
      </c>
      <c r="H45" s="309">
        <v>49</v>
      </c>
      <c r="I45" s="740"/>
      <c r="J45" s="51">
        <f t="shared" si="5"/>
        <v>670</v>
      </c>
      <c r="K45" s="140">
        <f t="shared" si="6"/>
        <v>49</v>
      </c>
      <c r="L45" s="171">
        <f t="shared" si="7"/>
        <v>678</v>
      </c>
      <c r="M45" s="171">
        <f t="shared" si="8"/>
        <v>0</v>
      </c>
      <c r="N45" s="171">
        <f t="shared" si="9"/>
        <v>621</v>
      </c>
    </row>
    <row r="46" spans="1:14">
      <c r="A46" s="493" t="s">
        <v>261</v>
      </c>
      <c r="B46" s="494" t="s">
        <v>223</v>
      </c>
      <c r="C46" s="488">
        <v>2006</v>
      </c>
      <c r="D46" s="637" t="s">
        <v>262</v>
      </c>
      <c r="E46" s="249">
        <v>643</v>
      </c>
      <c r="F46" s="380">
        <v>672</v>
      </c>
      <c r="G46" s="177">
        <v>677</v>
      </c>
      <c r="H46" s="308">
        <v>49</v>
      </c>
      <c r="I46" s="212"/>
      <c r="J46" s="51">
        <f t="shared" si="5"/>
        <v>670</v>
      </c>
      <c r="K46" s="140">
        <f t="shared" si="6"/>
        <v>49</v>
      </c>
      <c r="L46" s="171">
        <f t="shared" si="7"/>
        <v>677</v>
      </c>
      <c r="M46" s="171">
        <f t="shared" si="8"/>
        <v>672</v>
      </c>
      <c r="N46" s="171">
        <f t="shared" si="9"/>
        <v>643</v>
      </c>
    </row>
    <row r="47" spans="1:14">
      <c r="A47" s="502" t="s">
        <v>302</v>
      </c>
      <c r="B47" s="509" t="s">
        <v>303</v>
      </c>
      <c r="C47" s="498">
        <v>2004</v>
      </c>
      <c r="D47" s="553" t="s">
        <v>226</v>
      </c>
      <c r="E47" s="244">
        <v>673</v>
      </c>
      <c r="F47" s="237"/>
      <c r="G47" s="283">
        <v>666</v>
      </c>
      <c r="H47" s="704">
        <v>49</v>
      </c>
      <c r="I47" s="144"/>
      <c r="J47" s="51">
        <f t="shared" si="5"/>
        <v>670</v>
      </c>
      <c r="K47" s="140">
        <f t="shared" si="6"/>
        <v>49</v>
      </c>
      <c r="L47" s="171">
        <f t="shared" si="7"/>
        <v>673</v>
      </c>
      <c r="M47" s="171">
        <f t="shared" si="8"/>
        <v>0</v>
      </c>
      <c r="N47" s="171">
        <f t="shared" si="9"/>
        <v>666</v>
      </c>
    </row>
    <row r="48" spans="1:14">
      <c r="A48" s="483" t="s">
        <v>291</v>
      </c>
      <c r="B48" s="484" t="s">
        <v>186</v>
      </c>
      <c r="C48" s="535">
        <v>2007</v>
      </c>
      <c r="D48" s="532" t="s">
        <v>116</v>
      </c>
      <c r="E48" s="249">
        <v>634</v>
      </c>
      <c r="F48" s="238">
        <v>652</v>
      </c>
      <c r="G48" s="268">
        <v>672</v>
      </c>
      <c r="H48" s="309">
        <v>49</v>
      </c>
      <c r="I48" s="739"/>
      <c r="J48" s="51">
        <f t="shared" si="5"/>
        <v>670</v>
      </c>
      <c r="K48" s="140">
        <f t="shared" si="6"/>
        <v>49</v>
      </c>
      <c r="L48" s="171">
        <f t="shared" si="7"/>
        <v>672</v>
      </c>
      <c r="M48" s="171">
        <f t="shared" si="8"/>
        <v>652</v>
      </c>
      <c r="N48" s="171">
        <f t="shared" si="9"/>
        <v>634</v>
      </c>
    </row>
    <row r="49" spans="1:14">
      <c r="A49" s="540" t="s">
        <v>162</v>
      </c>
      <c r="B49" s="541" t="s">
        <v>163</v>
      </c>
      <c r="C49" s="501">
        <v>2006</v>
      </c>
      <c r="D49" s="542" t="s">
        <v>71</v>
      </c>
      <c r="E49" s="244"/>
      <c r="F49" s="248"/>
      <c r="G49" s="177">
        <v>669</v>
      </c>
      <c r="H49" s="310">
        <v>47</v>
      </c>
      <c r="I49" s="740"/>
      <c r="J49" s="51">
        <f t="shared" si="5"/>
        <v>660</v>
      </c>
      <c r="K49" s="140">
        <f t="shared" si="6"/>
        <v>47</v>
      </c>
      <c r="L49" s="171">
        <f t="shared" si="7"/>
        <v>669</v>
      </c>
      <c r="M49" s="171">
        <f t="shared" si="8"/>
        <v>-669</v>
      </c>
      <c r="N49" s="171">
        <f t="shared" si="9"/>
        <v>669</v>
      </c>
    </row>
    <row r="50" spans="1:14">
      <c r="A50" s="27" t="s">
        <v>208</v>
      </c>
      <c r="B50" s="28" t="s">
        <v>180</v>
      </c>
      <c r="C50" s="25">
        <v>2006</v>
      </c>
      <c r="D50" s="637" t="s">
        <v>65</v>
      </c>
      <c r="E50" s="249">
        <v>636</v>
      </c>
      <c r="F50" s="380">
        <v>651</v>
      </c>
      <c r="G50" s="177">
        <v>667</v>
      </c>
      <c r="H50" s="308">
        <v>47</v>
      </c>
      <c r="I50" s="144"/>
      <c r="J50" s="51">
        <f t="shared" si="5"/>
        <v>660</v>
      </c>
      <c r="K50" s="140">
        <f t="shared" si="6"/>
        <v>47</v>
      </c>
      <c r="L50" s="171">
        <f t="shared" si="7"/>
        <v>667</v>
      </c>
      <c r="M50" s="171">
        <f t="shared" si="8"/>
        <v>651</v>
      </c>
      <c r="N50" s="171">
        <f t="shared" si="9"/>
        <v>636</v>
      </c>
    </row>
    <row r="51" spans="1:14">
      <c r="A51" s="630" t="s">
        <v>187</v>
      </c>
      <c r="B51" s="671" t="s">
        <v>178</v>
      </c>
      <c r="C51" s="531">
        <v>2006</v>
      </c>
      <c r="D51" s="638" t="s">
        <v>81</v>
      </c>
      <c r="E51" s="244">
        <v>646</v>
      </c>
      <c r="F51" s="237"/>
      <c r="G51" s="741">
        <v>666</v>
      </c>
      <c r="H51" s="704">
        <v>47</v>
      </c>
      <c r="I51" s="739"/>
      <c r="J51" s="51">
        <f t="shared" si="5"/>
        <v>660</v>
      </c>
      <c r="K51" s="140">
        <f t="shared" si="6"/>
        <v>47</v>
      </c>
      <c r="L51" s="171">
        <f t="shared" si="7"/>
        <v>666</v>
      </c>
      <c r="M51" s="171">
        <f t="shared" si="8"/>
        <v>0</v>
      </c>
      <c r="N51" s="171">
        <f t="shared" si="9"/>
        <v>646</v>
      </c>
    </row>
    <row r="52" spans="1:14">
      <c r="A52" s="493" t="s">
        <v>250</v>
      </c>
      <c r="B52" s="494" t="s">
        <v>251</v>
      </c>
      <c r="C52" s="488">
        <v>2005</v>
      </c>
      <c r="D52" s="492" t="s">
        <v>248</v>
      </c>
      <c r="E52" s="244">
        <v>645</v>
      </c>
      <c r="F52" s="237">
        <v>664</v>
      </c>
      <c r="G52" s="177">
        <v>631</v>
      </c>
      <c r="H52" s="308">
        <v>47</v>
      </c>
      <c r="I52" s="740"/>
      <c r="J52" s="51">
        <f t="shared" si="5"/>
        <v>660</v>
      </c>
      <c r="K52" s="140">
        <f t="shared" si="6"/>
        <v>47</v>
      </c>
      <c r="L52" s="171">
        <f t="shared" si="7"/>
        <v>664</v>
      </c>
      <c r="M52" s="171">
        <f t="shared" si="8"/>
        <v>645</v>
      </c>
      <c r="N52" s="171">
        <f t="shared" si="9"/>
        <v>631</v>
      </c>
    </row>
    <row r="53" spans="1:14">
      <c r="A53" s="493" t="s">
        <v>245</v>
      </c>
      <c r="B53" s="494" t="s">
        <v>223</v>
      </c>
      <c r="C53" s="488">
        <v>2006</v>
      </c>
      <c r="D53" s="637" t="s">
        <v>242</v>
      </c>
      <c r="E53" s="244">
        <v>603</v>
      </c>
      <c r="F53" s="237">
        <v>624</v>
      </c>
      <c r="G53" s="177">
        <v>664</v>
      </c>
      <c r="H53" s="309">
        <v>47</v>
      </c>
      <c r="I53" s="144"/>
      <c r="J53" s="51">
        <f t="shared" si="5"/>
        <v>660</v>
      </c>
      <c r="K53" s="140">
        <f t="shared" si="6"/>
        <v>47</v>
      </c>
      <c r="L53" s="171">
        <f t="shared" si="7"/>
        <v>664</v>
      </c>
      <c r="M53" s="171">
        <f t="shared" si="8"/>
        <v>624</v>
      </c>
      <c r="N53" s="171">
        <f t="shared" si="9"/>
        <v>603</v>
      </c>
    </row>
    <row r="54" spans="1:14">
      <c r="A54" s="493" t="s">
        <v>263</v>
      </c>
      <c r="B54" s="494" t="s">
        <v>264</v>
      </c>
      <c r="C54" s="488">
        <v>2006</v>
      </c>
      <c r="D54" s="637" t="s">
        <v>262</v>
      </c>
      <c r="E54" s="249">
        <v>630</v>
      </c>
      <c r="F54" s="380">
        <v>657</v>
      </c>
      <c r="G54" s="177">
        <v>644</v>
      </c>
      <c r="H54" s="308">
        <v>45</v>
      </c>
      <c r="I54" s="739"/>
      <c r="J54" s="51">
        <f t="shared" si="5"/>
        <v>650</v>
      </c>
      <c r="K54" s="140">
        <f t="shared" si="6"/>
        <v>45</v>
      </c>
      <c r="L54" s="171">
        <f t="shared" si="7"/>
        <v>657</v>
      </c>
      <c r="M54" s="171">
        <f t="shared" si="8"/>
        <v>644</v>
      </c>
      <c r="N54" s="171">
        <f t="shared" si="9"/>
        <v>630</v>
      </c>
    </row>
    <row r="55" spans="1:14">
      <c r="A55" s="715" t="s">
        <v>249</v>
      </c>
      <c r="B55" s="538" t="s">
        <v>244</v>
      </c>
      <c r="C55" s="531">
        <v>2005</v>
      </c>
      <c r="D55" s="499" t="s">
        <v>248</v>
      </c>
      <c r="E55" s="245">
        <v>637</v>
      </c>
      <c r="F55" s="977">
        <v>634</v>
      </c>
      <c r="G55" s="268">
        <v>648</v>
      </c>
      <c r="H55" s="309">
        <v>43</v>
      </c>
      <c r="I55" s="740"/>
      <c r="J55" s="51">
        <f t="shared" si="5"/>
        <v>640</v>
      </c>
      <c r="K55" s="140">
        <f t="shared" si="6"/>
        <v>43</v>
      </c>
      <c r="L55" s="171">
        <f t="shared" si="7"/>
        <v>648</v>
      </c>
      <c r="M55" s="171">
        <f t="shared" si="8"/>
        <v>637</v>
      </c>
      <c r="N55" s="171">
        <f t="shared" si="9"/>
        <v>634</v>
      </c>
    </row>
    <row r="56" spans="1:14">
      <c r="A56" s="1200" t="s">
        <v>214</v>
      </c>
      <c r="B56" s="1201" t="s">
        <v>180</v>
      </c>
      <c r="C56" s="1221">
        <v>2005</v>
      </c>
      <c r="D56" s="1222" t="s">
        <v>215</v>
      </c>
      <c r="E56" s="1130"/>
      <c r="F56" s="1223">
        <v>636</v>
      </c>
      <c r="G56" s="1214">
        <v>648</v>
      </c>
      <c r="H56" s="308">
        <v>43</v>
      </c>
      <c r="I56" s="144"/>
      <c r="J56" s="51">
        <f t="shared" si="5"/>
        <v>640</v>
      </c>
      <c r="K56" s="140">
        <f t="shared" si="6"/>
        <v>43</v>
      </c>
      <c r="L56" s="171">
        <f t="shared" si="7"/>
        <v>648</v>
      </c>
      <c r="M56" s="171">
        <f t="shared" si="8"/>
        <v>0</v>
      </c>
      <c r="N56" s="171">
        <f t="shared" si="9"/>
        <v>636</v>
      </c>
    </row>
    <row r="57" spans="1:14">
      <c r="A57" s="1200" t="s">
        <v>217</v>
      </c>
      <c r="B57" s="1201" t="s">
        <v>207</v>
      </c>
      <c r="C57" s="1202">
        <v>2006</v>
      </c>
      <c r="D57" s="1203" t="s">
        <v>215</v>
      </c>
      <c r="E57" s="1224">
        <v>599</v>
      </c>
      <c r="F57" s="1219">
        <v>630</v>
      </c>
      <c r="G57" s="1214">
        <v>646</v>
      </c>
      <c r="H57" s="308">
        <v>43</v>
      </c>
      <c r="I57" s="739"/>
      <c r="J57" s="51">
        <f t="shared" si="5"/>
        <v>640</v>
      </c>
      <c r="K57" s="140">
        <f t="shared" si="6"/>
        <v>43</v>
      </c>
      <c r="L57" s="171">
        <f t="shared" si="7"/>
        <v>646</v>
      </c>
      <c r="M57" s="171">
        <f t="shared" si="8"/>
        <v>630</v>
      </c>
      <c r="N57" s="171">
        <f t="shared" si="9"/>
        <v>599</v>
      </c>
    </row>
    <row r="58" spans="1:14">
      <c r="A58" s="27" t="s">
        <v>259</v>
      </c>
      <c r="B58" s="28" t="s">
        <v>260</v>
      </c>
      <c r="C58" s="25">
        <v>2005</v>
      </c>
      <c r="D58" s="730" t="s">
        <v>255</v>
      </c>
      <c r="E58" s="249">
        <v>600</v>
      </c>
      <c r="F58" s="380">
        <v>624</v>
      </c>
      <c r="G58" s="177">
        <v>640</v>
      </c>
      <c r="H58" s="705">
        <v>43</v>
      </c>
      <c r="I58" s="740"/>
      <c r="J58" s="51">
        <f t="shared" si="5"/>
        <v>640</v>
      </c>
      <c r="K58" s="140">
        <f t="shared" si="6"/>
        <v>43</v>
      </c>
      <c r="L58" s="171">
        <f t="shared" si="7"/>
        <v>640</v>
      </c>
      <c r="M58" s="171">
        <f t="shared" si="8"/>
        <v>624</v>
      </c>
      <c r="N58" s="171">
        <f t="shared" si="9"/>
        <v>600</v>
      </c>
    </row>
    <row r="59" spans="1:14">
      <c r="A59" s="502" t="s">
        <v>196</v>
      </c>
      <c r="B59" s="509" t="s">
        <v>197</v>
      </c>
      <c r="C59" s="498">
        <v>2007</v>
      </c>
      <c r="D59" s="553" t="s">
        <v>133</v>
      </c>
      <c r="E59" s="244">
        <v>599</v>
      </c>
      <c r="F59" s="708">
        <v>608</v>
      </c>
      <c r="G59" s="262">
        <v>638</v>
      </c>
      <c r="H59" s="704">
        <v>41</v>
      </c>
      <c r="I59" s="144"/>
      <c r="J59" s="51">
        <f t="shared" si="5"/>
        <v>630</v>
      </c>
      <c r="K59" s="140">
        <f t="shared" si="6"/>
        <v>41</v>
      </c>
      <c r="L59" s="171">
        <f t="shared" si="7"/>
        <v>638</v>
      </c>
      <c r="M59" s="171">
        <f t="shared" si="8"/>
        <v>608</v>
      </c>
      <c r="N59" s="171">
        <f t="shared" si="9"/>
        <v>599</v>
      </c>
    </row>
    <row r="60" spans="1:14">
      <c r="A60" s="493" t="s">
        <v>265</v>
      </c>
      <c r="B60" s="494" t="s">
        <v>197</v>
      </c>
      <c r="C60" s="488">
        <v>2006</v>
      </c>
      <c r="D60" s="646" t="s">
        <v>262</v>
      </c>
      <c r="E60" s="244">
        <v>618</v>
      </c>
      <c r="F60" s="237">
        <v>637</v>
      </c>
      <c r="G60" s="177">
        <v>633</v>
      </c>
      <c r="H60" s="309">
        <v>41</v>
      </c>
      <c r="I60" s="740"/>
      <c r="J60" s="51">
        <f t="shared" si="5"/>
        <v>630</v>
      </c>
      <c r="K60" s="140">
        <f t="shared" si="6"/>
        <v>41</v>
      </c>
      <c r="L60" s="171">
        <f t="shared" si="7"/>
        <v>637</v>
      </c>
      <c r="M60" s="171">
        <f t="shared" si="8"/>
        <v>633</v>
      </c>
      <c r="N60" s="171">
        <f t="shared" si="9"/>
        <v>618</v>
      </c>
    </row>
    <row r="61" spans="1:14">
      <c r="A61" s="493" t="s">
        <v>246</v>
      </c>
      <c r="B61" s="494" t="s">
        <v>186</v>
      </c>
      <c r="C61" s="488">
        <v>2006</v>
      </c>
      <c r="D61" s="637" t="s">
        <v>242</v>
      </c>
      <c r="E61" s="244">
        <v>610</v>
      </c>
      <c r="F61" s="237">
        <v>634</v>
      </c>
      <c r="G61" s="177">
        <v>625</v>
      </c>
      <c r="H61" s="310">
        <v>41</v>
      </c>
      <c r="I61" s="858"/>
      <c r="J61" s="51">
        <f t="shared" si="5"/>
        <v>630</v>
      </c>
      <c r="K61" s="140">
        <f t="shared" si="6"/>
        <v>41</v>
      </c>
      <c r="L61" s="171">
        <f t="shared" si="7"/>
        <v>634</v>
      </c>
      <c r="M61" s="171">
        <f t="shared" si="8"/>
        <v>625</v>
      </c>
      <c r="N61" s="171">
        <f t="shared" si="9"/>
        <v>610</v>
      </c>
    </row>
    <row r="62" spans="1:14">
      <c r="A62" s="540" t="s">
        <v>164</v>
      </c>
      <c r="B62" s="543" t="s">
        <v>165</v>
      </c>
      <c r="C62" s="487">
        <v>2007</v>
      </c>
      <c r="D62" s="542" t="s">
        <v>71</v>
      </c>
      <c r="E62" s="249">
        <v>611</v>
      </c>
      <c r="F62" s="380">
        <v>611</v>
      </c>
      <c r="G62" s="177">
        <v>630</v>
      </c>
      <c r="H62" s="308">
        <v>41</v>
      </c>
      <c r="I62" s="858"/>
      <c r="J62" s="51">
        <f t="shared" si="5"/>
        <v>630</v>
      </c>
      <c r="K62" s="140">
        <f t="shared" si="6"/>
        <v>41</v>
      </c>
      <c r="L62" s="171">
        <f t="shared" si="7"/>
        <v>630</v>
      </c>
      <c r="M62" s="171">
        <f t="shared" si="8"/>
        <v>611</v>
      </c>
      <c r="N62" s="171">
        <f t="shared" si="9"/>
        <v>611</v>
      </c>
    </row>
    <row r="63" spans="1:14">
      <c r="A63" s="515" t="s">
        <v>252</v>
      </c>
      <c r="B63" s="566" t="s">
        <v>253</v>
      </c>
      <c r="C63" s="531">
        <v>2005</v>
      </c>
      <c r="D63" s="574" t="s">
        <v>248</v>
      </c>
      <c r="E63" s="245">
        <v>615</v>
      </c>
      <c r="F63" s="977">
        <v>622</v>
      </c>
      <c r="G63" s="268">
        <v>627</v>
      </c>
      <c r="H63" s="309">
        <v>39</v>
      </c>
      <c r="I63" s="858"/>
      <c r="J63" s="51">
        <f t="shared" si="5"/>
        <v>620</v>
      </c>
      <c r="K63" s="140">
        <f t="shared" si="6"/>
        <v>39</v>
      </c>
      <c r="L63" s="171">
        <f t="shared" si="7"/>
        <v>627</v>
      </c>
      <c r="M63" s="171">
        <f t="shared" si="8"/>
        <v>622</v>
      </c>
      <c r="N63" s="171">
        <f t="shared" si="9"/>
        <v>615</v>
      </c>
    </row>
    <row r="64" spans="1:14">
      <c r="A64" s="493" t="s">
        <v>266</v>
      </c>
      <c r="B64" s="494" t="s">
        <v>170</v>
      </c>
      <c r="C64" s="488">
        <v>2007</v>
      </c>
      <c r="D64" s="646" t="s">
        <v>262</v>
      </c>
      <c r="E64" s="249">
        <v>590</v>
      </c>
      <c r="F64" s="248">
        <v>616</v>
      </c>
      <c r="G64" s="177">
        <v>621</v>
      </c>
      <c r="H64" s="310">
        <v>39</v>
      </c>
      <c r="I64" s="858"/>
      <c r="J64" s="51">
        <f t="shared" si="5"/>
        <v>620</v>
      </c>
      <c r="K64" s="140">
        <f t="shared" si="6"/>
        <v>39</v>
      </c>
      <c r="L64" s="171">
        <f t="shared" si="7"/>
        <v>621</v>
      </c>
      <c r="M64" s="171">
        <f t="shared" si="8"/>
        <v>616</v>
      </c>
      <c r="N64" s="171">
        <f t="shared" si="9"/>
        <v>590</v>
      </c>
    </row>
    <row r="65" spans="1:14">
      <c r="A65" s="493" t="s">
        <v>296</v>
      </c>
      <c r="B65" s="494" t="s">
        <v>168</v>
      </c>
      <c r="C65" s="488">
        <v>2005</v>
      </c>
      <c r="D65" s="542" t="s">
        <v>71</v>
      </c>
      <c r="E65" s="244">
        <v>586</v>
      </c>
      <c r="F65" s="237">
        <v>615</v>
      </c>
      <c r="G65" s="177">
        <v>618</v>
      </c>
      <c r="H65" s="310">
        <v>37</v>
      </c>
      <c r="I65" s="858"/>
      <c r="J65" s="51">
        <f t="shared" si="5"/>
        <v>610</v>
      </c>
      <c r="K65" s="140">
        <f t="shared" si="6"/>
        <v>37</v>
      </c>
      <c r="L65" s="171">
        <f t="shared" si="7"/>
        <v>618</v>
      </c>
      <c r="M65" s="171">
        <f t="shared" si="8"/>
        <v>615</v>
      </c>
      <c r="N65" s="171">
        <f t="shared" si="9"/>
        <v>586</v>
      </c>
    </row>
    <row r="66" spans="1:14">
      <c r="A66" s="493" t="s">
        <v>270</v>
      </c>
      <c r="B66" s="494" t="s">
        <v>197</v>
      </c>
      <c r="C66" s="488">
        <v>2006</v>
      </c>
      <c r="D66" s="637" t="s">
        <v>268</v>
      </c>
      <c r="E66" s="281"/>
      <c r="F66" s="380">
        <v>569</v>
      </c>
      <c r="G66" s="177">
        <v>614</v>
      </c>
      <c r="H66" s="308">
        <v>37</v>
      </c>
      <c r="I66" s="858"/>
      <c r="J66" s="51">
        <f t="shared" si="5"/>
        <v>610</v>
      </c>
      <c r="K66" s="140">
        <f t="shared" si="6"/>
        <v>37</v>
      </c>
      <c r="L66" s="171">
        <f t="shared" si="7"/>
        <v>614</v>
      </c>
      <c r="M66" s="171">
        <f t="shared" si="8"/>
        <v>0</v>
      </c>
      <c r="N66" s="171">
        <f t="shared" si="9"/>
        <v>569</v>
      </c>
    </row>
    <row r="67" spans="1:14">
      <c r="A67" s="515" t="s">
        <v>243</v>
      </c>
      <c r="B67" s="538" t="s">
        <v>244</v>
      </c>
      <c r="C67" s="531">
        <v>2005</v>
      </c>
      <c r="D67" s="638" t="s">
        <v>242</v>
      </c>
      <c r="E67" s="386">
        <v>590</v>
      </c>
      <c r="F67" s="851">
        <v>606</v>
      </c>
      <c r="G67" s="283">
        <v>602</v>
      </c>
      <c r="H67" s="752">
        <v>35</v>
      </c>
      <c r="I67" s="212"/>
      <c r="J67" s="51">
        <f t="shared" si="5"/>
        <v>600</v>
      </c>
      <c r="K67" s="140">
        <f t="shared" si="6"/>
        <v>35</v>
      </c>
      <c r="L67" s="171">
        <f t="shared" si="7"/>
        <v>606</v>
      </c>
      <c r="M67" s="171">
        <f t="shared" si="8"/>
        <v>602</v>
      </c>
      <c r="N67" s="171">
        <f t="shared" si="9"/>
        <v>590</v>
      </c>
    </row>
    <row r="68" spans="1:14">
      <c r="A68" s="715" t="s">
        <v>241</v>
      </c>
      <c r="B68" s="546" t="s">
        <v>170</v>
      </c>
      <c r="C68" s="488">
        <v>2005</v>
      </c>
      <c r="D68" s="637" t="s">
        <v>242</v>
      </c>
      <c r="E68" s="386">
        <v>574</v>
      </c>
      <c r="F68" s="237"/>
      <c r="G68" s="283">
        <v>602</v>
      </c>
      <c r="H68" s="308">
        <v>35</v>
      </c>
      <c r="I68" s="144"/>
      <c r="J68" s="51">
        <f t="shared" si="5"/>
        <v>600</v>
      </c>
      <c r="K68" s="140">
        <f t="shared" si="6"/>
        <v>35</v>
      </c>
      <c r="L68" s="171">
        <f t="shared" si="7"/>
        <v>602</v>
      </c>
      <c r="M68" s="171">
        <f t="shared" si="8"/>
        <v>0</v>
      </c>
      <c r="N68" s="171">
        <f t="shared" si="9"/>
        <v>574</v>
      </c>
    </row>
    <row r="69" spans="1:14">
      <c r="A69" s="483" t="s">
        <v>198</v>
      </c>
      <c r="B69" s="516" t="s">
        <v>199</v>
      </c>
      <c r="C69" s="535">
        <v>2007</v>
      </c>
      <c r="D69" s="534" t="s">
        <v>133</v>
      </c>
      <c r="E69" s="281"/>
      <c r="F69" s="380">
        <v>570</v>
      </c>
      <c r="G69" s="260">
        <v>599</v>
      </c>
      <c r="H69" s="705">
        <v>33</v>
      </c>
      <c r="I69" s="740"/>
      <c r="J69" s="51">
        <f t="shared" si="5"/>
        <v>590</v>
      </c>
      <c r="K69" s="140">
        <f t="shared" si="6"/>
        <v>33</v>
      </c>
      <c r="L69" s="171">
        <f t="shared" si="7"/>
        <v>599</v>
      </c>
      <c r="M69" s="171">
        <f t="shared" si="8"/>
        <v>0</v>
      </c>
      <c r="N69" s="171">
        <f t="shared" si="9"/>
        <v>570</v>
      </c>
    </row>
    <row r="70" spans="1:14">
      <c r="A70" s="493" t="s">
        <v>239</v>
      </c>
      <c r="B70" s="494" t="s">
        <v>240</v>
      </c>
      <c r="C70" s="488">
        <v>2008</v>
      </c>
      <c r="D70" s="640" t="s">
        <v>234</v>
      </c>
      <c r="E70" s="249">
        <v>595</v>
      </c>
      <c r="F70" s="380"/>
      <c r="G70" s="177"/>
      <c r="H70" s="309">
        <v>33</v>
      </c>
      <c r="I70" s="212"/>
      <c r="J70" s="51">
        <f t="shared" si="5"/>
        <v>590</v>
      </c>
      <c r="K70" s="140">
        <f t="shared" si="6"/>
        <v>33</v>
      </c>
      <c r="L70" s="171">
        <f t="shared" si="7"/>
        <v>595</v>
      </c>
      <c r="M70" s="171">
        <f t="shared" si="8"/>
        <v>-595</v>
      </c>
      <c r="N70" s="171">
        <f t="shared" si="9"/>
        <v>595</v>
      </c>
    </row>
    <row r="71" spans="1:14">
      <c r="A71" s="515"/>
      <c r="B71" s="566"/>
      <c r="C71" s="531"/>
      <c r="D71" s="639"/>
      <c r="E71" s="244"/>
      <c r="F71" s="237"/>
      <c r="G71" s="283"/>
      <c r="H71" s="310"/>
      <c r="I71" s="144"/>
      <c r="J71" s="51">
        <f t="shared" ref="J71:J72" si="10">FLOOR(L71,10)</f>
        <v>0</v>
      </c>
      <c r="K71" s="140">
        <f t="shared" ref="K71:K72" si="11">IF(J71&lt;4.3,0,(J71-425)*0.2)</f>
        <v>0</v>
      </c>
      <c r="L71" s="171">
        <f t="shared" ref="L71:L72" si="12">MAX(E71:G71)</f>
        <v>0</v>
      </c>
      <c r="M71" s="171">
        <f t="shared" ref="M71:M72" si="13">SUM(E71:G71)-L71-N71</f>
        <v>0</v>
      </c>
      <c r="N71" s="171">
        <f t="shared" ref="N71:N72" si="14">MIN(E71:G71)</f>
        <v>0</v>
      </c>
    </row>
    <row r="72" spans="1:14">
      <c r="A72" s="715"/>
      <c r="B72" s="494"/>
      <c r="C72" s="530"/>
      <c r="D72" s="646"/>
      <c r="E72" s="281"/>
      <c r="F72" s="238"/>
      <c r="G72" s="756"/>
      <c r="H72" s="308"/>
      <c r="I72" s="740"/>
      <c r="J72" s="51">
        <f t="shared" si="10"/>
        <v>0</v>
      </c>
      <c r="K72" s="140">
        <f t="shared" si="11"/>
        <v>0</v>
      </c>
      <c r="L72" s="171">
        <f t="shared" si="12"/>
        <v>0</v>
      </c>
      <c r="M72" s="572">
        <f t="shared" si="13"/>
        <v>0</v>
      </c>
      <c r="N72" s="171">
        <f t="shared" si="14"/>
        <v>0</v>
      </c>
    </row>
    <row r="73" spans="1:14">
      <c r="A73" s="483"/>
      <c r="B73" s="484"/>
      <c r="C73" s="535"/>
      <c r="D73" s="532"/>
      <c r="E73" s="245"/>
      <c r="F73" s="248"/>
      <c r="G73" s="177"/>
      <c r="H73" s="862"/>
      <c r="I73" s="740"/>
      <c r="J73" s="51">
        <f t="shared" ref="J73" si="15">FLOOR(L73,10)</f>
        <v>0</v>
      </c>
      <c r="K73" s="140">
        <f t="shared" ref="K73" si="16">IF(J73&lt;4.3,0,(J73-425)*0.2)</f>
        <v>0</v>
      </c>
      <c r="L73" s="171">
        <f t="shared" ref="L73" si="17">MAX(E73:G73)</f>
        <v>0</v>
      </c>
      <c r="M73" s="572">
        <f t="shared" ref="M73" si="18">SUM(E73:G73)-L73-N73</f>
        <v>0</v>
      </c>
      <c r="N73" s="171">
        <f t="shared" ref="N73" si="19">MIN(E73:G73)</f>
        <v>0</v>
      </c>
    </row>
    <row r="74" spans="1:14" ht="15" thickBot="1">
      <c r="A74" s="57"/>
      <c r="B74" s="56"/>
      <c r="C74" s="55"/>
      <c r="D74" s="178"/>
      <c r="E74" s="190"/>
      <c r="F74" s="192"/>
      <c r="G74" s="861"/>
      <c r="H74" s="863"/>
      <c r="I74" s="864"/>
      <c r="J74" s="51">
        <f t="shared" ref="J74" si="20">FLOOR(L74,10)</f>
        <v>0</v>
      </c>
      <c r="K74" s="140">
        <f t="shared" ref="K74" si="21">IF(J74&lt;4.3,0,(J74-425)*0.2)</f>
        <v>0</v>
      </c>
      <c r="L74" s="171">
        <f t="shared" ref="L74" si="22">MAX(E74:G74)</f>
        <v>0</v>
      </c>
      <c r="M74" s="171">
        <f t="shared" ref="M74" si="23">SUM(E74:G74)-L74-N74</f>
        <v>0</v>
      </c>
      <c r="N74" s="171">
        <f t="shared" ref="N74" si="24">MIN(E74:G74)</f>
        <v>0</v>
      </c>
    </row>
    <row r="75" spans="1:14">
      <c r="C75" s="48"/>
      <c r="E75" s="191"/>
      <c r="F75" s="191"/>
      <c r="G75" s="191"/>
      <c r="H75" s="191"/>
      <c r="I75" s="191"/>
    </row>
  </sheetData>
  <sortState ref="A6:N70">
    <sortCondition descending="1" ref="H6:H70"/>
    <sortCondition descending="1" ref="L6:L70"/>
    <sortCondition descending="1" ref="M6:M70"/>
  </sortState>
  <mergeCells count="3">
    <mergeCell ref="A1:I1"/>
    <mergeCell ref="A4:I4"/>
    <mergeCell ref="F2:I2"/>
  </mergeCells>
  <phoneticPr fontId="76" type="noConversion"/>
  <conditionalFormatting sqref="E7:G74">
    <cfRule type="cellIs" dxfId="1" priority="8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P73"/>
  <sheetViews>
    <sheetView topLeftCell="A63" zoomScale="130" zoomScaleNormal="130" workbookViewId="0">
      <selection activeCell="A63" sqref="A63:H63"/>
    </sheetView>
  </sheetViews>
  <sheetFormatPr defaultRowHeight="14.4"/>
  <cols>
    <col min="1" max="1" width="14.109375" style="216" customWidth="1"/>
    <col min="2" max="2" width="11" customWidth="1"/>
    <col min="3" max="3" width="8.6640625" customWidth="1"/>
    <col min="4" max="4" width="31.33203125" customWidth="1"/>
    <col min="8" max="8" width="7.44140625" customWidth="1"/>
    <col min="10" max="10" width="7.33203125" customWidth="1"/>
    <col min="11" max="11" width="5.6640625" customWidth="1"/>
  </cols>
  <sheetData>
    <row r="1" spans="1:16" ht="22.8">
      <c r="A1" s="1088" t="s">
        <v>143</v>
      </c>
      <c r="B1" s="1088"/>
      <c r="C1" s="1088"/>
      <c r="D1" s="1088"/>
      <c r="E1" s="1088"/>
      <c r="F1" s="1088"/>
      <c r="G1" s="1088"/>
      <c r="H1" s="1088"/>
      <c r="I1" s="1088"/>
    </row>
    <row r="2" spans="1:16" ht="15.6">
      <c r="A2" s="214" t="s">
        <v>1</v>
      </c>
      <c r="G2" s="1062" t="s">
        <v>2</v>
      </c>
      <c r="H2" s="1063"/>
      <c r="I2" s="1063"/>
    </row>
    <row r="4" spans="1:16" ht="15.6">
      <c r="A4" s="215" t="s">
        <v>152</v>
      </c>
      <c r="B4" s="226"/>
      <c r="C4" s="44"/>
      <c r="D4" s="44"/>
      <c r="E4" s="44"/>
      <c r="F4" s="44"/>
      <c r="G4" s="44"/>
      <c r="H4" s="44"/>
      <c r="I4" s="44"/>
      <c r="J4">
        <v>997</v>
      </c>
      <c r="N4" s="1"/>
    </row>
    <row r="5" spans="1:16" ht="15" thickBot="1">
      <c r="A5" s="219"/>
      <c r="B5" s="43"/>
      <c r="C5" s="43"/>
      <c r="D5" s="43"/>
      <c r="E5" s="43"/>
      <c r="F5" s="43"/>
      <c r="G5" s="43"/>
      <c r="H5" s="43"/>
      <c r="I5" s="43"/>
      <c r="N5" s="1"/>
    </row>
    <row r="6" spans="1:16" ht="21.6" thickTop="1" thickBot="1">
      <c r="A6" s="227" t="s">
        <v>4</v>
      </c>
      <c r="B6" s="220" t="s">
        <v>5</v>
      </c>
      <c r="C6" s="41" t="s">
        <v>6</v>
      </c>
      <c r="D6" s="209" t="s">
        <v>7</v>
      </c>
      <c r="E6" s="39" t="s">
        <v>16</v>
      </c>
      <c r="F6" s="38" t="s">
        <v>17</v>
      </c>
      <c r="G6" s="38" t="s">
        <v>18</v>
      </c>
      <c r="H6" s="37" t="s">
        <v>32</v>
      </c>
      <c r="I6" s="36" t="s">
        <v>10</v>
      </c>
      <c r="J6" s="35"/>
      <c r="K6" s="126"/>
      <c r="L6" s="34">
        <v>1</v>
      </c>
      <c r="M6" s="34">
        <v>2</v>
      </c>
      <c r="N6" s="47">
        <v>3</v>
      </c>
    </row>
    <row r="7" spans="1:16">
      <c r="A7" s="493" t="s">
        <v>231</v>
      </c>
      <c r="B7" s="494" t="s">
        <v>232</v>
      </c>
      <c r="C7" s="488">
        <v>2006</v>
      </c>
      <c r="D7" s="643" t="s">
        <v>57</v>
      </c>
      <c r="E7" s="243">
        <v>1247</v>
      </c>
      <c r="F7" s="236">
        <v>1327</v>
      </c>
      <c r="G7" s="265">
        <v>1303</v>
      </c>
      <c r="H7" s="305">
        <v>82</v>
      </c>
      <c r="I7" s="145" t="s">
        <v>148</v>
      </c>
      <c r="J7" s="51">
        <f t="shared" ref="J7:J38" si="0">FLOOR(L7,10)</f>
        <v>1320</v>
      </c>
      <c r="K7">
        <f t="shared" ref="K7:K40" si="1">IF(J7&lt;5.1,0,(J7-500)*0.1)</f>
        <v>82</v>
      </c>
      <c r="L7" s="379">
        <f t="shared" ref="L7:L38" si="2">MAX(E7:G7)</f>
        <v>1327</v>
      </c>
      <c r="M7" s="379">
        <f t="shared" ref="M7:M38" si="3">SUM(E7:G7)-L7-N7</f>
        <v>1303</v>
      </c>
      <c r="N7" s="379">
        <f t="shared" ref="N7:N38" si="4">MIN(E7:G7)</f>
        <v>1247</v>
      </c>
    </row>
    <row r="8" spans="1:16">
      <c r="A8" s="493" t="s">
        <v>183</v>
      </c>
      <c r="B8" s="494" t="s">
        <v>184</v>
      </c>
      <c r="C8" s="488">
        <v>2007</v>
      </c>
      <c r="D8" s="637" t="s">
        <v>51</v>
      </c>
      <c r="E8" s="244">
        <v>1042</v>
      </c>
      <c r="F8" s="237">
        <v>1086</v>
      </c>
      <c r="G8" s="177">
        <v>1214</v>
      </c>
      <c r="H8" s="306">
        <v>71</v>
      </c>
      <c r="I8" s="739" t="s">
        <v>149</v>
      </c>
      <c r="J8" s="51">
        <f t="shared" si="0"/>
        <v>1210</v>
      </c>
      <c r="K8">
        <f t="shared" si="1"/>
        <v>71</v>
      </c>
      <c r="L8" s="379">
        <f t="shared" si="2"/>
        <v>1214</v>
      </c>
      <c r="M8" s="379">
        <f t="shared" si="3"/>
        <v>1086</v>
      </c>
      <c r="N8" s="379">
        <f t="shared" si="4"/>
        <v>1042</v>
      </c>
    </row>
    <row r="9" spans="1:16" ht="14.25" customHeight="1">
      <c r="A9" s="483" t="s">
        <v>219</v>
      </c>
      <c r="B9" s="904" t="s">
        <v>163</v>
      </c>
      <c r="C9" s="535">
        <v>2005</v>
      </c>
      <c r="D9" s="532" t="s">
        <v>116</v>
      </c>
      <c r="E9" s="244">
        <v>811</v>
      </c>
      <c r="F9" s="237">
        <v>1090</v>
      </c>
      <c r="G9" s="177">
        <v>1137</v>
      </c>
      <c r="H9" s="303">
        <v>63</v>
      </c>
      <c r="I9" s="1001" t="s">
        <v>150</v>
      </c>
      <c r="J9" s="51">
        <f t="shared" si="0"/>
        <v>1130</v>
      </c>
      <c r="K9">
        <f t="shared" si="1"/>
        <v>63</v>
      </c>
      <c r="L9" s="379">
        <f t="shared" si="2"/>
        <v>1137</v>
      </c>
      <c r="M9" s="379">
        <f t="shared" si="3"/>
        <v>1090</v>
      </c>
      <c r="N9" s="379">
        <f t="shared" si="4"/>
        <v>811</v>
      </c>
    </row>
    <row r="10" spans="1:16">
      <c r="A10" s="493" t="s">
        <v>233</v>
      </c>
      <c r="B10" s="494" t="s">
        <v>191</v>
      </c>
      <c r="C10" s="488">
        <v>2006</v>
      </c>
      <c r="D10" s="640" t="s">
        <v>234</v>
      </c>
      <c r="E10" s="249">
        <v>1064</v>
      </c>
      <c r="F10" s="380">
        <v>1094</v>
      </c>
      <c r="G10" s="177">
        <v>1135</v>
      </c>
      <c r="H10" s="306">
        <v>63</v>
      </c>
      <c r="I10" s="740"/>
      <c r="J10" s="51">
        <f t="shared" si="0"/>
        <v>1130</v>
      </c>
      <c r="K10">
        <f t="shared" si="1"/>
        <v>63</v>
      </c>
      <c r="L10" s="379">
        <f t="shared" si="2"/>
        <v>1135</v>
      </c>
      <c r="M10" s="379">
        <f t="shared" si="3"/>
        <v>1094</v>
      </c>
      <c r="N10" s="379">
        <f t="shared" si="4"/>
        <v>1064</v>
      </c>
    </row>
    <row r="11" spans="1:16">
      <c r="A11" s="515" t="s">
        <v>169</v>
      </c>
      <c r="B11" s="538" t="s">
        <v>170</v>
      </c>
      <c r="C11" s="530">
        <v>2006</v>
      </c>
      <c r="D11" s="544" t="s">
        <v>171</v>
      </c>
      <c r="E11" s="244">
        <v>1074</v>
      </c>
      <c r="F11" s="244">
        <v>1042</v>
      </c>
      <c r="G11" s="703">
        <v>1044</v>
      </c>
      <c r="H11" s="704">
        <v>57</v>
      </c>
      <c r="I11" s="739"/>
      <c r="J11" s="51">
        <f t="shared" si="0"/>
        <v>1070</v>
      </c>
      <c r="K11">
        <f t="shared" si="1"/>
        <v>57</v>
      </c>
      <c r="L11" s="379">
        <f t="shared" si="2"/>
        <v>1074</v>
      </c>
      <c r="M11" s="379">
        <f t="shared" si="3"/>
        <v>1044</v>
      </c>
      <c r="N11" s="379">
        <f t="shared" si="4"/>
        <v>1042</v>
      </c>
    </row>
    <row r="12" spans="1:16">
      <c r="A12" s="515" t="s">
        <v>237</v>
      </c>
      <c r="B12" s="494" t="s">
        <v>238</v>
      </c>
      <c r="C12" s="488">
        <v>2005</v>
      </c>
      <c r="D12" s="909" t="s">
        <v>234</v>
      </c>
      <c r="E12" s="244">
        <v>1012</v>
      </c>
      <c r="F12" s="244">
        <v>986</v>
      </c>
      <c r="G12" s="198">
        <v>1072</v>
      </c>
      <c r="H12" s="303">
        <v>57</v>
      </c>
      <c r="I12" s="1001"/>
      <c r="J12" s="51">
        <f t="shared" si="0"/>
        <v>1070</v>
      </c>
      <c r="K12">
        <f t="shared" si="1"/>
        <v>57</v>
      </c>
      <c r="L12" s="379">
        <f t="shared" si="2"/>
        <v>1072</v>
      </c>
      <c r="M12" s="379">
        <f t="shared" si="3"/>
        <v>1012</v>
      </c>
      <c r="N12" s="379">
        <f t="shared" si="4"/>
        <v>986</v>
      </c>
      <c r="P12" s="965"/>
    </row>
    <row r="13" spans="1:16">
      <c r="A13" s="540" t="s">
        <v>164</v>
      </c>
      <c r="B13" s="905" t="s">
        <v>165</v>
      </c>
      <c r="C13" s="908">
        <v>2007</v>
      </c>
      <c r="D13" s="634" t="s">
        <v>71</v>
      </c>
      <c r="E13" s="244">
        <v>1013</v>
      </c>
      <c r="F13" s="244">
        <v>1030</v>
      </c>
      <c r="G13" s="198">
        <v>1060</v>
      </c>
      <c r="H13" s="301">
        <v>56</v>
      </c>
      <c r="I13" s="740"/>
      <c r="J13" s="51">
        <f t="shared" si="0"/>
        <v>1060</v>
      </c>
      <c r="K13">
        <f t="shared" si="1"/>
        <v>56</v>
      </c>
      <c r="L13" s="379">
        <f t="shared" si="2"/>
        <v>1060</v>
      </c>
      <c r="M13" s="379">
        <f t="shared" si="3"/>
        <v>1030</v>
      </c>
      <c r="N13" s="379">
        <f t="shared" si="4"/>
        <v>1013</v>
      </c>
    </row>
    <row r="14" spans="1:16">
      <c r="A14" s="493" t="s">
        <v>177</v>
      </c>
      <c r="B14" s="494" t="s">
        <v>178</v>
      </c>
      <c r="C14" s="488">
        <v>2006</v>
      </c>
      <c r="D14" s="637" t="s">
        <v>51</v>
      </c>
      <c r="E14" s="249">
        <v>927</v>
      </c>
      <c r="F14" s="249">
        <v>1048</v>
      </c>
      <c r="G14" s="198">
        <v>965</v>
      </c>
      <c r="H14" s="306">
        <v>54</v>
      </c>
      <c r="I14" s="739"/>
      <c r="J14" s="51">
        <f t="shared" si="0"/>
        <v>1040</v>
      </c>
      <c r="K14">
        <f t="shared" si="1"/>
        <v>54</v>
      </c>
      <c r="L14" s="379">
        <f t="shared" si="2"/>
        <v>1048</v>
      </c>
      <c r="M14" s="379">
        <f t="shared" si="3"/>
        <v>965</v>
      </c>
      <c r="N14" s="379">
        <f t="shared" si="4"/>
        <v>927</v>
      </c>
    </row>
    <row r="15" spans="1:16">
      <c r="A15" s="19" t="s">
        <v>209</v>
      </c>
      <c r="B15" s="738" t="s">
        <v>191</v>
      </c>
      <c r="C15" s="737">
        <v>2005</v>
      </c>
      <c r="D15" s="639" t="s">
        <v>65</v>
      </c>
      <c r="E15" s="244">
        <v>965</v>
      </c>
      <c r="F15" s="237">
        <v>997</v>
      </c>
      <c r="G15" s="283">
        <v>1047</v>
      </c>
      <c r="H15" s="706">
        <v>54</v>
      </c>
      <c r="I15" s="740"/>
      <c r="J15" s="51">
        <f t="shared" si="0"/>
        <v>1040</v>
      </c>
      <c r="K15">
        <f t="shared" si="1"/>
        <v>54</v>
      </c>
      <c r="L15" s="379">
        <f t="shared" si="2"/>
        <v>1047</v>
      </c>
      <c r="M15" s="379">
        <f t="shared" si="3"/>
        <v>997</v>
      </c>
      <c r="N15" s="379">
        <f t="shared" si="4"/>
        <v>965</v>
      </c>
    </row>
    <row r="16" spans="1:16">
      <c r="A16" s="567" t="s">
        <v>221</v>
      </c>
      <c r="B16" s="516" t="s">
        <v>186</v>
      </c>
      <c r="C16" s="535">
        <v>2004</v>
      </c>
      <c r="D16" s="532" t="s">
        <v>226</v>
      </c>
      <c r="E16" s="244">
        <v>938</v>
      </c>
      <c r="F16" s="237"/>
      <c r="G16" s="177">
        <v>1042</v>
      </c>
      <c r="H16" s="306">
        <v>54</v>
      </c>
      <c r="I16" s="144"/>
      <c r="J16" s="51">
        <f t="shared" si="0"/>
        <v>1040</v>
      </c>
      <c r="K16">
        <f t="shared" si="1"/>
        <v>54</v>
      </c>
      <c r="L16" s="379">
        <f t="shared" si="2"/>
        <v>1042</v>
      </c>
      <c r="M16" s="379">
        <f t="shared" si="3"/>
        <v>0</v>
      </c>
      <c r="N16" s="379">
        <f t="shared" si="4"/>
        <v>938</v>
      </c>
    </row>
    <row r="17" spans="1:14">
      <c r="A17" s="27" t="s">
        <v>210</v>
      </c>
      <c r="B17" s="28" t="s">
        <v>211</v>
      </c>
      <c r="C17" s="737">
        <v>2006</v>
      </c>
      <c r="D17" s="637" t="s">
        <v>65</v>
      </c>
      <c r="E17" s="244">
        <v>1041</v>
      </c>
      <c r="F17" s="237">
        <v>1037</v>
      </c>
      <c r="G17" s="177">
        <v>1025</v>
      </c>
      <c r="H17" s="303">
        <v>54</v>
      </c>
      <c r="I17" s="144"/>
      <c r="J17" s="51">
        <f t="shared" si="0"/>
        <v>1040</v>
      </c>
      <c r="K17">
        <f t="shared" si="1"/>
        <v>54</v>
      </c>
      <c r="L17" s="379">
        <f t="shared" si="2"/>
        <v>1041</v>
      </c>
      <c r="M17" s="379">
        <f t="shared" si="3"/>
        <v>1037</v>
      </c>
      <c r="N17" s="379">
        <f t="shared" si="4"/>
        <v>1025</v>
      </c>
    </row>
    <row r="18" spans="1:14">
      <c r="A18" s="540" t="s">
        <v>162</v>
      </c>
      <c r="B18" s="541" t="s">
        <v>163</v>
      </c>
      <c r="C18" s="501">
        <v>2006</v>
      </c>
      <c r="D18" s="542" t="s">
        <v>71</v>
      </c>
      <c r="E18" s="249">
        <v>984</v>
      </c>
      <c r="F18" s="380">
        <v>1023</v>
      </c>
      <c r="G18" s="177">
        <v>1040</v>
      </c>
      <c r="H18" s="306">
        <v>54</v>
      </c>
      <c r="I18" s="740"/>
      <c r="J18" s="51">
        <f t="shared" si="0"/>
        <v>1040</v>
      </c>
      <c r="K18">
        <f t="shared" si="1"/>
        <v>54</v>
      </c>
      <c r="L18" s="379">
        <f t="shared" si="2"/>
        <v>1040</v>
      </c>
      <c r="M18" s="379">
        <f t="shared" si="3"/>
        <v>1023</v>
      </c>
      <c r="N18" s="379">
        <f t="shared" si="4"/>
        <v>984</v>
      </c>
    </row>
    <row r="19" spans="1:14">
      <c r="A19" s="515" t="s">
        <v>179</v>
      </c>
      <c r="B19" s="566" t="s">
        <v>180</v>
      </c>
      <c r="C19" s="530">
        <v>2007</v>
      </c>
      <c r="D19" s="639" t="s">
        <v>51</v>
      </c>
      <c r="E19" s="244"/>
      <c r="F19" s="237">
        <v>938</v>
      </c>
      <c r="G19" s="283">
        <v>1023</v>
      </c>
      <c r="H19" s="303">
        <v>52</v>
      </c>
      <c r="I19" s="143"/>
      <c r="J19" s="51">
        <f t="shared" si="0"/>
        <v>1020</v>
      </c>
      <c r="K19">
        <f t="shared" si="1"/>
        <v>52</v>
      </c>
      <c r="L19" s="379">
        <f t="shared" si="2"/>
        <v>1023</v>
      </c>
      <c r="M19" s="379">
        <f t="shared" si="3"/>
        <v>0</v>
      </c>
      <c r="N19" s="379">
        <f t="shared" si="4"/>
        <v>938</v>
      </c>
    </row>
    <row r="20" spans="1:14">
      <c r="A20" s="493" t="s">
        <v>228</v>
      </c>
      <c r="B20" s="538" t="s">
        <v>229</v>
      </c>
      <c r="C20" s="545">
        <v>2005</v>
      </c>
      <c r="D20" s="640" t="s">
        <v>57</v>
      </c>
      <c r="E20" s="244">
        <v>989</v>
      </c>
      <c r="F20" s="237">
        <v>1018</v>
      </c>
      <c r="G20" s="177">
        <v>961</v>
      </c>
      <c r="H20" s="306">
        <v>51</v>
      </c>
      <c r="I20" s="144"/>
      <c r="J20" s="51">
        <f t="shared" si="0"/>
        <v>1010</v>
      </c>
      <c r="K20">
        <f t="shared" si="1"/>
        <v>51</v>
      </c>
      <c r="L20" s="379">
        <f t="shared" si="2"/>
        <v>1018</v>
      </c>
      <c r="M20" s="379">
        <f t="shared" si="3"/>
        <v>989</v>
      </c>
      <c r="N20" s="379">
        <f t="shared" si="4"/>
        <v>961</v>
      </c>
    </row>
    <row r="21" spans="1:14">
      <c r="A21" s="493" t="s">
        <v>230</v>
      </c>
      <c r="B21" s="546" t="s">
        <v>163</v>
      </c>
      <c r="C21" s="545">
        <v>2006</v>
      </c>
      <c r="D21" s="640" t="s">
        <v>57</v>
      </c>
      <c r="E21" s="244">
        <v>952</v>
      </c>
      <c r="F21" s="237">
        <v>1016</v>
      </c>
      <c r="G21" s="177">
        <v>990</v>
      </c>
      <c r="H21" s="306">
        <v>51</v>
      </c>
      <c r="I21" s="740"/>
      <c r="J21" s="51">
        <f t="shared" si="0"/>
        <v>1010</v>
      </c>
      <c r="K21">
        <f t="shared" si="1"/>
        <v>51</v>
      </c>
      <c r="L21" s="379">
        <f t="shared" si="2"/>
        <v>1016</v>
      </c>
      <c r="M21" s="379">
        <f t="shared" si="3"/>
        <v>990</v>
      </c>
      <c r="N21" s="379">
        <f t="shared" si="4"/>
        <v>952</v>
      </c>
    </row>
    <row r="22" spans="1:14">
      <c r="A22" s="493" t="s">
        <v>174</v>
      </c>
      <c r="B22" s="494" t="s">
        <v>175</v>
      </c>
      <c r="C22" s="488">
        <v>2006</v>
      </c>
      <c r="D22" s="542" t="s">
        <v>171</v>
      </c>
      <c r="E22" s="249">
        <v>1003</v>
      </c>
      <c r="F22" s="380">
        <v>958</v>
      </c>
      <c r="G22" s="177">
        <v>1008</v>
      </c>
      <c r="H22" s="705">
        <v>50</v>
      </c>
      <c r="I22" s="143"/>
      <c r="J22" s="51">
        <f t="shared" si="0"/>
        <v>1000</v>
      </c>
      <c r="K22">
        <f t="shared" si="1"/>
        <v>50</v>
      </c>
      <c r="L22" s="379">
        <f t="shared" si="2"/>
        <v>1008</v>
      </c>
      <c r="M22" s="379">
        <f t="shared" si="3"/>
        <v>1003</v>
      </c>
      <c r="N22" s="379">
        <f t="shared" si="4"/>
        <v>958</v>
      </c>
    </row>
    <row r="23" spans="1:14">
      <c r="A23" s="515" t="s">
        <v>249</v>
      </c>
      <c r="B23" s="566" t="s">
        <v>244</v>
      </c>
      <c r="C23" s="531">
        <v>2005</v>
      </c>
      <c r="D23" s="499" t="s">
        <v>248</v>
      </c>
      <c r="E23" s="244">
        <v>988</v>
      </c>
      <c r="F23" s="237">
        <v>916</v>
      </c>
      <c r="G23" s="283">
        <v>923</v>
      </c>
      <c r="H23" s="303">
        <v>48</v>
      </c>
      <c r="I23" s="144"/>
      <c r="J23" s="51">
        <f t="shared" si="0"/>
        <v>980</v>
      </c>
      <c r="K23">
        <f t="shared" si="1"/>
        <v>48</v>
      </c>
      <c r="L23" s="379">
        <f t="shared" si="2"/>
        <v>988</v>
      </c>
      <c r="M23" s="379">
        <f t="shared" si="3"/>
        <v>923</v>
      </c>
      <c r="N23" s="379">
        <f t="shared" si="4"/>
        <v>916</v>
      </c>
    </row>
    <row r="24" spans="1:14">
      <c r="A24" s="515" t="s">
        <v>292</v>
      </c>
      <c r="B24" s="494" t="s">
        <v>176</v>
      </c>
      <c r="C24" s="488">
        <v>2007</v>
      </c>
      <c r="D24" s="542" t="s">
        <v>171</v>
      </c>
      <c r="E24" s="244">
        <v>982</v>
      </c>
      <c r="F24" s="237"/>
      <c r="G24" s="177">
        <v>919</v>
      </c>
      <c r="H24" s="310">
        <v>48</v>
      </c>
      <c r="I24" s="740"/>
      <c r="J24" s="51">
        <f t="shared" si="0"/>
        <v>980</v>
      </c>
      <c r="K24">
        <f t="shared" si="1"/>
        <v>48</v>
      </c>
      <c r="L24" s="379">
        <f t="shared" si="2"/>
        <v>982</v>
      </c>
      <c r="M24" s="379">
        <f t="shared" si="3"/>
        <v>0</v>
      </c>
      <c r="N24" s="379">
        <f t="shared" si="4"/>
        <v>919</v>
      </c>
    </row>
    <row r="25" spans="1:14">
      <c r="A25" s="493" t="s">
        <v>172</v>
      </c>
      <c r="B25" s="494" t="s">
        <v>173</v>
      </c>
      <c r="C25" s="488">
        <v>2006</v>
      </c>
      <c r="D25" s="542" t="s">
        <v>171</v>
      </c>
      <c r="E25" s="244">
        <v>897</v>
      </c>
      <c r="F25" s="237">
        <v>896</v>
      </c>
      <c r="G25" s="177">
        <v>975</v>
      </c>
      <c r="H25" s="710">
        <v>47</v>
      </c>
      <c r="I25" s="740"/>
      <c r="J25" s="51">
        <f t="shared" si="0"/>
        <v>970</v>
      </c>
      <c r="K25">
        <f t="shared" si="1"/>
        <v>47</v>
      </c>
      <c r="L25" s="379">
        <f t="shared" si="2"/>
        <v>975</v>
      </c>
      <c r="M25" s="379">
        <f t="shared" si="3"/>
        <v>897</v>
      </c>
      <c r="N25" s="379">
        <f t="shared" si="4"/>
        <v>896</v>
      </c>
    </row>
    <row r="26" spans="1:14">
      <c r="A26" s="560" t="s">
        <v>185</v>
      </c>
      <c r="B26" s="631" t="s">
        <v>186</v>
      </c>
      <c r="C26" s="488">
        <v>2007</v>
      </c>
      <c r="D26" s="637" t="s">
        <v>81</v>
      </c>
      <c r="E26" s="249">
        <v>823</v>
      </c>
      <c r="F26" s="688">
        <v>970</v>
      </c>
      <c r="G26" s="260">
        <v>934</v>
      </c>
      <c r="H26" s="306">
        <v>47</v>
      </c>
      <c r="I26" s="144"/>
      <c r="J26" s="51">
        <f t="shared" si="0"/>
        <v>970</v>
      </c>
      <c r="K26">
        <f t="shared" si="1"/>
        <v>47</v>
      </c>
      <c r="L26" s="379">
        <f t="shared" si="2"/>
        <v>970</v>
      </c>
      <c r="M26" s="379">
        <f t="shared" si="3"/>
        <v>934</v>
      </c>
      <c r="N26" s="379">
        <f t="shared" si="4"/>
        <v>823</v>
      </c>
    </row>
    <row r="27" spans="1:14">
      <c r="A27" s="515" t="s">
        <v>235</v>
      </c>
      <c r="B27" s="566" t="s">
        <v>236</v>
      </c>
      <c r="C27" s="531">
        <v>2006</v>
      </c>
      <c r="D27" s="644" t="s">
        <v>234</v>
      </c>
      <c r="E27" s="244">
        <v>932</v>
      </c>
      <c r="F27" s="237">
        <v>965</v>
      </c>
      <c r="G27" s="283">
        <v>888</v>
      </c>
      <c r="H27" s="303">
        <v>46</v>
      </c>
      <c r="I27" s="740"/>
      <c r="J27" s="51">
        <f t="shared" si="0"/>
        <v>960</v>
      </c>
      <c r="K27">
        <f t="shared" si="1"/>
        <v>46</v>
      </c>
      <c r="L27" s="379">
        <f t="shared" si="2"/>
        <v>965</v>
      </c>
      <c r="M27" s="379">
        <f t="shared" si="3"/>
        <v>932</v>
      </c>
      <c r="N27" s="379">
        <f t="shared" si="4"/>
        <v>888</v>
      </c>
    </row>
    <row r="28" spans="1:14">
      <c r="A28" s="483" t="s">
        <v>220</v>
      </c>
      <c r="B28" s="484" t="s">
        <v>293</v>
      </c>
      <c r="C28" s="535">
        <v>2004</v>
      </c>
      <c r="D28" s="532" t="s">
        <v>116</v>
      </c>
      <c r="E28" s="244">
        <v>865</v>
      </c>
      <c r="F28" s="237">
        <v>862</v>
      </c>
      <c r="G28" s="177">
        <v>957</v>
      </c>
      <c r="H28" s="306">
        <v>45</v>
      </c>
      <c r="I28" s="143"/>
      <c r="J28" s="51">
        <f t="shared" si="0"/>
        <v>950</v>
      </c>
      <c r="K28">
        <f t="shared" si="1"/>
        <v>45</v>
      </c>
      <c r="L28" s="379">
        <f t="shared" si="2"/>
        <v>957</v>
      </c>
      <c r="M28" s="379">
        <f t="shared" si="3"/>
        <v>865</v>
      </c>
      <c r="N28" s="379">
        <f t="shared" si="4"/>
        <v>862</v>
      </c>
    </row>
    <row r="29" spans="1:14">
      <c r="A29" s="493" t="s">
        <v>247</v>
      </c>
      <c r="B29" s="494" t="s">
        <v>203</v>
      </c>
      <c r="C29" s="488">
        <v>2005</v>
      </c>
      <c r="D29" s="574" t="s">
        <v>248</v>
      </c>
      <c r="E29" s="244">
        <v>908</v>
      </c>
      <c r="F29" s="237">
        <v>898</v>
      </c>
      <c r="G29" s="177">
        <v>950</v>
      </c>
      <c r="H29" s="303">
        <v>45</v>
      </c>
      <c r="I29" s="144"/>
      <c r="J29" s="478">
        <f t="shared" si="0"/>
        <v>950</v>
      </c>
      <c r="K29">
        <f t="shared" si="1"/>
        <v>45</v>
      </c>
      <c r="L29" s="379">
        <f t="shared" si="2"/>
        <v>950</v>
      </c>
      <c r="M29" s="379">
        <f t="shared" si="3"/>
        <v>908</v>
      </c>
      <c r="N29" s="379">
        <f t="shared" si="4"/>
        <v>898</v>
      </c>
    </row>
    <row r="30" spans="1:14">
      <c r="A30" s="483" t="s">
        <v>302</v>
      </c>
      <c r="B30" s="484" t="s">
        <v>303</v>
      </c>
      <c r="C30" s="535">
        <v>2004</v>
      </c>
      <c r="D30" s="532" t="s">
        <v>226</v>
      </c>
      <c r="E30" s="249"/>
      <c r="F30" s="380">
        <v>915</v>
      </c>
      <c r="G30" s="177">
        <v>948</v>
      </c>
      <c r="H30" s="306">
        <v>44</v>
      </c>
      <c r="I30" s="144"/>
      <c r="J30" s="478">
        <f t="shared" si="0"/>
        <v>940</v>
      </c>
      <c r="K30">
        <f t="shared" si="1"/>
        <v>44</v>
      </c>
      <c r="L30" s="379">
        <f t="shared" si="2"/>
        <v>948</v>
      </c>
      <c r="M30" s="379">
        <f t="shared" si="3"/>
        <v>0</v>
      </c>
      <c r="N30" s="379">
        <f t="shared" si="4"/>
        <v>915</v>
      </c>
    </row>
    <row r="31" spans="1:14">
      <c r="A31" s="502" t="s">
        <v>224</v>
      </c>
      <c r="B31" s="509" t="s">
        <v>225</v>
      </c>
      <c r="C31" s="498">
        <v>2005</v>
      </c>
      <c r="D31" s="553" t="s">
        <v>226</v>
      </c>
      <c r="E31" s="244">
        <v>919</v>
      </c>
      <c r="F31" s="237">
        <v>945</v>
      </c>
      <c r="G31" s="283">
        <v>930</v>
      </c>
      <c r="H31" s="303">
        <v>44</v>
      </c>
      <c r="I31" s="143"/>
      <c r="J31" s="51">
        <f t="shared" si="0"/>
        <v>940</v>
      </c>
      <c r="K31">
        <f t="shared" si="1"/>
        <v>44</v>
      </c>
      <c r="L31" s="379">
        <f t="shared" si="2"/>
        <v>945</v>
      </c>
      <c r="M31" s="379">
        <f t="shared" si="3"/>
        <v>930</v>
      </c>
      <c r="N31" s="379">
        <f t="shared" si="4"/>
        <v>919</v>
      </c>
    </row>
    <row r="32" spans="1:14">
      <c r="A32" s="27" t="s">
        <v>208</v>
      </c>
      <c r="B32" s="28" t="s">
        <v>180</v>
      </c>
      <c r="C32" s="25">
        <v>2006</v>
      </c>
      <c r="D32" s="637" t="s">
        <v>65</v>
      </c>
      <c r="E32" s="244">
        <v>945</v>
      </c>
      <c r="F32" s="237">
        <v>916</v>
      </c>
      <c r="G32" s="177">
        <v>893</v>
      </c>
      <c r="H32" s="306">
        <v>44</v>
      </c>
      <c r="I32" s="144"/>
      <c r="J32" s="51">
        <f t="shared" si="0"/>
        <v>940</v>
      </c>
      <c r="K32">
        <f t="shared" si="1"/>
        <v>44</v>
      </c>
      <c r="L32" s="379">
        <f t="shared" si="2"/>
        <v>945</v>
      </c>
      <c r="M32" s="379">
        <f t="shared" si="3"/>
        <v>916</v>
      </c>
      <c r="N32" s="379">
        <f t="shared" si="4"/>
        <v>893</v>
      </c>
    </row>
    <row r="33" spans="1:14">
      <c r="A33" s="493" t="s">
        <v>270</v>
      </c>
      <c r="B33" s="494" t="s">
        <v>197</v>
      </c>
      <c r="C33" s="488">
        <v>2006</v>
      </c>
      <c r="D33" s="637" t="s">
        <v>268</v>
      </c>
      <c r="E33" s="244">
        <v>805</v>
      </c>
      <c r="F33" s="237">
        <v>944</v>
      </c>
      <c r="G33" s="177">
        <v>906</v>
      </c>
      <c r="H33" s="303">
        <v>44</v>
      </c>
      <c r="I33" s="740"/>
      <c r="J33" s="51">
        <f t="shared" si="0"/>
        <v>940</v>
      </c>
      <c r="K33">
        <f t="shared" si="1"/>
        <v>44</v>
      </c>
      <c r="L33" s="379">
        <f t="shared" si="2"/>
        <v>944</v>
      </c>
      <c r="M33" s="379">
        <f t="shared" si="3"/>
        <v>906</v>
      </c>
      <c r="N33" s="379">
        <f t="shared" si="4"/>
        <v>805</v>
      </c>
    </row>
    <row r="34" spans="1:14">
      <c r="A34" s="493" t="s">
        <v>181</v>
      </c>
      <c r="B34" s="494" t="s">
        <v>182</v>
      </c>
      <c r="C34" s="488">
        <v>2007</v>
      </c>
      <c r="D34" s="637" t="s">
        <v>51</v>
      </c>
      <c r="E34" s="249">
        <v>909</v>
      </c>
      <c r="F34" s="380">
        <v>919</v>
      </c>
      <c r="G34" s="177">
        <v>936</v>
      </c>
      <c r="H34" s="306">
        <v>43</v>
      </c>
      <c r="I34" s="143"/>
      <c r="J34" s="51">
        <f t="shared" si="0"/>
        <v>930</v>
      </c>
      <c r="K34">
        <f t="shared" si="1"/>
        <v>43</v>
      </c>
      <c r="L34" s="379">
        <f t="shared" si="2"/>
        <v>936</v>
      </c>
      <c r="M34" s="379">
        <f t="shared" si="3"/>
        <v>919</v>
      </c>
      <c r="N34" s="379">
        <f t="shared" si="4"/>
        <v>909</v>
      </c>
    </row>
    <row r="35" spans="1:14">
      <c r="A35" s="630" t="s">
        <v>187</v>
      </c>
      <c r="B35" s="671" t="s">
        <v>178</v>
      </c>
      <c r="C35" s="531">
        <v>2006</v>
      </c>
      <c r="D35" s="638" t="s">
        <v>81</v>
      </c>
      <c r="E35" s="244">
        <v>854</v>
      </c>
      <c r="F35" s="237">
        <v>904</v>
      </c>
      <c r="G35" s="741">
        <v>924</v>
      </c>
      <c r="H35" s="706">
        <v>42</v>
      </c>
      <c r="I35" s="144"/>
      <c r="J35" s="51">
        <f t="shared" si="0"/>
        <v>920</v>
      </c>
      <c r="K35">
        <f t="shared" si="1"/>
        <v>42</v>
      </c>
      <c r="L35" s="379">
        <f t="shared" si="2"/>
        <v>924</v>
      </c>
      <c r="M35" s="379">
        <f t="shared" si="3"/>
        <v>904</v>
      </c>
      <c r="N35" s="379">
        <f t="shared" si="4"/>
        <v>854</v>
      </c>
    </row>
    <row r="36" spans="1:14">
      <c r="A36" s="586" t="s">
        <v>299</v>
      </c>
      <c r="B36" s="669" t="s">
        <v>227</v>
      </c>
      <c r="C36" s="587">
        <v>2007</v>
      </c>
      <c r="D36" s="644" t="s">
        <v>57</v>
      </c>
      <c r="E36" s="244"/>
      <c r="F36" s="237">
        <v>870</v>
      </c>
      <c r="G36" s="177">
        <v>922</v>
      </c>
      <c r="H36" s="306">
        <v>42</v>
      </c>
      <c r="I36" s="143"/>
      <c r="J36" s="51">
        <f t="shared" si="0"/>
        <v>920</v>
      </c>
      <c r="K36">
        <f t="shared" si="1"/>
        <v>42</v>
      </c>
      <c r="L36" s="379">
        <f t="shared" si="2"/>
        <v>922</v>
      </c>
      <c r="M36" s="379">
        <f t="shared" si="3"/>
        <v>0</v>
      </c>
      <c r="N36" s="379">
        <f t="shared" si="4"/>
        <v>870</v>
      </c>
    </row>
    <row r="37" spans="1:14">
      <c r="A37" s="588" t="s">
        <v>291</v>
      </c>
      <c r="B37" s="516" t="s">
        <v>186</v>
      </c>
      <c r="C37" s="533">
        <v>2007</v>
      </c>
      <c r="D37" s="553" t="s">
        <v>116</v>
      </c>
      <c r="E37" s="244">
        <v>845</v>
      </c>
      <c r="F37" s="237">
        <v>842</v>
      </c>
      <c r="G37" s="177">
        <v>916</v>
      </c>
      <c r="H37" s="306">
        <v>41</v>
      </c>
      <c r="I37" s="740"/>
      <c r="J37" s="51">
        <f t="shared" si="0"/>
        <v>910</v>
      </c>
      <c r="K37">
        <f t="shared" si="1"/>
        <v>41</v>
      </c>
      <c r="L37" s="379">
        <f t="shared" si="2"/>
        <v>916</v>
      </c>
      <c r="M37" s="379">
        <f t="shared" si="3"/>
        <v>845</v>
      </c>
      <c r="N37" s="379">
        <f t="shared" si="4"/>
        <v>842</v>
      </c>
    </row>
    <row r="38" spans="1:14">
      <c r="A38" s="1200" t="s">
        <v>214</v>
      </c>
      <c r="B38" s="1201" t="s">
        <v>180</v>
      </c>
      <c r="C38" s="1202">
        <v>2005</v>
      </c>
      <c r="D38" s="1203" t="s">
        <v>215</v>
      </c>
      <c r="E38" s="1130">
        <v>788</v>
      </c>
      <c r="F38" s="1133">
        <v>898</v>
      </c>
      <c r="G38" s="1214">
        <v>898</v>
      </c>
      <c r="H38" s="1225">
        <v>39</v>
      </c>
      <c r="I38" s="144"/>
      <c r="J38" s="51">
        <f t="shared" si="0"/>
        <v>890</v>
      </c>
      <c r="K38">
        <f t="shared" si="1"/>
        <v>39</v>
      </c>
      <c r="L38" s="379">
        <f t="shared" si="2"/>
        <v>898</v>
      </c>
      <c r="M38" s="379">
        <f t="shared" si="3"/>
        <v>898</v>
      </c>
      <c r="N38" s="379">
        <f t="shared" si="4"/>
        <v>788</v>
      </c>
    </row>
    <row r="39" spans="1:14">
      <c r="A39" s="1226" t="s">
        <v>216</v>
      </c>
      <c r="B39" s="1227" t="s">
        <v>167</v>
      </c>
      <c r="C39" s="1228">
        <v>2005</v>
      </c>
      <c r="D39" s="1210" t="s">
        <v>215</v>
      </c>
      <c r="E39" s="1224">
        <v>875</v>
      </c>
      <c r="F39" s="1219">
        <v>805</v>
      </c>
      <c r="G39" s="1229">
        <v>882</v>
      </c>
      <c r="H39" s="1230">
        <v>38</v>
      </c>
      <c r="I39" s="143"/>
      <c r="J39" s="51">
        <f t="shared" ref="J39:J70" si="5">FLOOR(L39,10)</f>
        <v>880</v>
      </c>
      <c r="K39">
        <f t="shared" si="1"/>
        <v>38</v>
      </c>
      <c r="L39" s="379">
        <f t="shared" ref="L39:L70" si="6">MAX(E39:G39)</f>
        <v>882</v>
      </c>
      <c r="M39" s="379">
        <f t="shared" ref="M39:M70" si="7">SUM(E39:G39)-L39-N39</f>
        <v>875</v>
      </c>
      <c r="N39" s="379">
        <f t="shared" ref="N39:N70" si="8">MIN(E39:G39)</f>
        <v>805</v>
      </c>
    </row>
    <row r="40" spans="1:14" ht="15.75" customHeight="1">
      <c r="A40" s="493" t="s">
        <v>263</v>
      </c>
      <c r="B40" s="494" t="s">
        <v>264</v>
      </c>
      <c r="C40" s="530">
        <v>2006</v>
      </c>
      <c r="D40" s="637" t="s">
        <v>262</v>
      </c>
      <c r="E40" s="244">
        <v>855</v>
      </c>
      <c r="F40" s="237">
        <v>874</v>
      </c>
      <c r="G40" s="177">
        <v>812</v>
      </c>
      <c r="H40" s="306">
        <v>37</v>
      </c>
      <c r="I40" s="740"/>
      <c r="J40" s="51">
        <f t="shared" si="5"/>
        <v>870</v>
      </c>
      <c r="K40">
        <f t="shared" si="1"/>
        <v>37</v>
      </c>
      <c r="L40" s="379">
        <f t="shared" si="6"/>
        <v>874</v>
      </c>
      <c r="M40" s="379">
        <f t="shared" si="7"/>
        <v>855</v>
      </c>
      <c r="N40" s="379">
        <f t="shared" si="8"/>
        <v>812</v>
      </c>
    </row>
    <row r="41" spans="1:14">
      <c r="A41" s="19" t="s">
        <v>254</v>
      </c>
      <c r="B41" s="738" t="s">
        <v>163</v>
      </c>
      <c r="C41" s="25">
        <v>2005</v>
      </c>
      <c r="D41" s="730" t="s">
        <v>255</v>
      </c>
      <c r="E41" s="244">
        <v>872</v>
      </c>
      <c r="F41" s="237"/>
      <c r="G41" s="177">
        <v>818</v>
      </c>
      <c r="H41" s="306">
        <v>37</v>
      </c>
      <c r="I41" s="144"/>
      <c r="J41" s="51">
        <f t="shared" si="5"/>
        <v>870</v>
      </c>
      <c r="K41">
        <v>0</v>
      </c>
      <c r="L41" s="379">
        <f t="shared" si="6"/>
        <v>872</v>
      </c>
      <c r="M41" s="379">
        <f t="shared" si="7"/>
        <v>0</v>
      </c>
      <c r="N41" s="379">
        <f t="shared" si="8"/>
        <v>818</v>
      </c>
    </row>
    <row r="42" spans="1:14">
      <c r="A42" s="483" t="s">
        <v>192</v>
      </c>
      <c r="B42" s="484" t="s">
        <v>193</v>
      </c>
      <c r="C42" s="535">
        <v>2005</v>
      </c>
      <c r="D42" s="532" t="s">
        <v>133</v>
      </c>
      <c r="E42" s="249">
        <v>663</v>
      </c>
      <c r="F42" s="380">
        <v>818</v>
      </c>
      <c r="G42" s="260">
        <v>871</v>
      </c>
      <c r="H42" s="707">
        <v>37</v>
      </c>
      <c r="I42" s="143"/>
      <c r="J42" s="51">
        <f t="shared" si="5"/>
        <v>870</v>
      </c>
      <c r="K42">
        <f t="shared" ref="K42:K70" si="9">IF(J42&lt;5.1,0,(J42-500)*0.1)</f>
        <v>37</v>
      </c>
      <c r="L42" s="379">
        <f t="shared" si="6"/>
        <v>871</v>
      </c>
      <c r="M42" s="379">
        <f t="shared" si="7"/>
        <v>818</v>
      </c>
      <c r="N42" s="379">
        <f t="shared" si="8"/>
        <v>663</v>
      </c>
    </row>
    <row r="43" spans="1:14">
      <c r="A43" s="502" t="s">
        <v>222</v>
      </c>
      <c r="B43" s="509" t="s">
        <v>223</v>
      </c>
      <c r="C43" s="498">
        <v>2005</v>
      </c>
      <c r="D43" s="553" t="s">
        <v>116</v>
      </c>
      <c r="E43" s="244"/>
      <c r="F43" s="977"/>
      <c r="G43" s="268">
        <v>866</v>
      </c>
      <c r="H43" s="303">
        <v>36</v>
      </c>
      <c r="I43" s="740"/>
      <c r="J43" s="51">
        <f t="shared" si="5"/>
        <v>860</v>
      </c>
      <c r="K43">
        <f t="shared" si="9"/>
        <v>36</v>
      </c>
      <c r="L43" s="379">
        <f t="shared" si="6"/>
        <v>866</v>
      </c>
      <c r="M43" s="171">
        <f t="shared" si="7"/>
        <v>-866</v>
      </c>
      <c r="N43" s="379">
        <f t="shared" si="8"/>
        <v>866</v>
      </c>
    </row>
    <row r="44" spans="1:14">
      <c r="A44" s="560" t="s">
        <v>190</v>
      </c>
      <c r="B44" s="631" t="s">
        <v>191</v>
      </c>
      <c r="C44" s="488">
        <v>2007</v>
      </c>
      <c r="D44" s="637" t="s">
        <v>81</v>
      </c>
      <c r="E44" s="244">
        <v>852</v>
      </c>
      <c r="F44" s="248">
        <v>863</v>
      </c>
      <c r="G44" s="260">
        <v>845</v>
      </c>
      <c r="H44" s="301">
        <v>36</v>
      </c>
      <c r="I44" s="144"/>
      <c r="J44" s="51">
        <f t="shared" si="5"/>
        <v>860</v>
      </c>
      <c r="K44">
        <f t="shared" si="9"/>
        <v>36</v>
      </c>
      <c r="L44" s="379">
        <f t="shared" si="6"/>
        <v>863</v>
      </c>
      <c r="M44" s="379">
        <f t="shared" si="7"/>
        <v>852</v>
      </c>
      <c r="N44" s="379">
        <f t="shared" si="8"/>
        <v>845</v>
      </c>
    </row>
    <row r="45" spans="1:14">
      <c r="A45" s="560" t="s">
        <v>188</v>
      </c>
      <c r="B45" s="631" t="s">
        <v>189</v>
      </c>
      <c r="C45" s="530">
        <v>2008</v>
      </c>
      <c r="D45" s="637" t="s">
        <v>81</v>
      </c>
      <c r="E45" s="244">
        <v>828</v>
      </c>
      <c r="F45" s="237"/>
      <c r="G45" s="260">
        <v>863</v>
      </c>
      <c r="H45" s="306">
        <v>36</v>
      </c>
      <c r="I45" s="740"/>
      <c r="J45" s="51">
        <f t="shared" si="5"/>
        <v>860</v>
      </c>
      <c r="K45">
        <f t="shared" si="9"/>
        <v>36</v>
      </c>
      <c r="L45" s="379">
        <f t="shared" si="6"/>
        <v>863</v>
      </c>
      <c r="M45" s="379">
        <f t="shared" si="7"/>
        <v>0</v>
      </c>
      <c r="N45" s="379">
        <f t="shared" si="8"/>
        <v>828</v>
      </c>
    </row>
    <row r="46" spans="1:14">
      <c r="A46" s="493" t="s">
        <v>271</v>
      </c>
      <c r="B46" s="494" t="s">
        <v>260</v>
      </c>
      <c r="C46" s="488">
        <v>2006</v>
      </c>
      <c r="D46" s="637" t="s">
        <v>268</v>
      </c>
      <c r="E46" s="249">
        <v>784</v>
      </c>
      <c r="F46" s="380">
        <v>832</v>
      </c>
      <c r="G46" s="177">
        <v>859</v>
      </c>
      <c r="H46" s="707">
        <v>35</v>
      </c>
      <c r="I46" s="143"/>
      <c r="J46" s="51">
        <f t="shared" si="5"/>
        <v>850</v>
      </c>
      <c r="K46">
        <f t="shared" si="9"/>
        <v>35</v>
      </c>
      <c r="L46" s="379">
        <f t="shared" si="6"/>
        <v>859</v>
      </c>
      <c r="M46" s="379">
        <f t="shared" si="7"/>
        <v>832</v>
      </c>
      <c r="N46" s="379">
        <f t="shared" si="8"/>
        <v>784</v>
      </c>
    </row>
    <row r="47" spans="1:14">
      <c r="A47" s="515" t="s">
        <v>252</v>
      </c>
      <c r="B47" s="566" t="s">
        <v>253</v>
      </c>
      <c r="C47" s="531">
        <v>2005</v>
      </c>
      <c r="D47" s="499" t="s">
        <v>248</v>
      </c>
      <c r="E47" s="244">
        <v>858</v>
      </c>
      <c r="F47" s="237">
        <v>822</v>
      </c>
      <c r="G47" s="283">
        <v>783</v>
      </c>
      <c r="H47" s="706">
        <v>35</v>
      </c>
      <c r="I47" s="144"/>
      <c r="J47" s="51">
        <f t="shared" si="5"/>
        <v>850</v>
      </c>
      <c r="K47">
        <f t="shared" si="9"/>
        <v>35</v>
      </c>
      <c r="L47" s="379">
        <f t="shared" si="6"/>
        <v>858</v>
      </c>
      <c r="M47" s="379">
        <f t="shared" si="7"/>
        <v>822</v>
      </c>
      <c r="N47" s="379">
        <f t="shared" si="8"/>
        <v>783</v>
      </c>
    </row>
    <row r="48" spans="1:14">
      <c r="A48" s="483" t="s">
        <v>194</v>
      </c>
      <c r="B48" s="484" t="s">
        <v>195</v>
      </c>
      <c r="C48" s="535">
        <v>2005</v>
      </c>
      <c r="D48" s="532" t="s">
        <v>133</v>
      </c>
      <c r="E48" s="249">
        <v>712</v>
      </c>
      <c r="F48" s="248">
        <v>821</v>
      </c>
      <c r="G48" s="262">
        <v>852</v>
      </c>
      <c r="H48" s="306">
        <v>35</v>
      </c>
      <c r="I48" s="740"/>
      <c r="J48" s="51">
        <f t="shared" si="5"/>
        <v>850</v>
      </c>
      <c r="K48">
        <f t="shared" si="9"/>
        <v>35</v>
      </c>
      <c r="L48" s="379">
        <f t="shared" si="6"/>
        <v>852</v>
      </c>
      <c r="M48" s="379">
        <f t="shared" si="7"/>
        <v>821</v>
      </c>
      <c r="N48" s="379">
        <f t="shared" si="8"/>
        <v>712</v>
      </c>
    </row>
    <row r="49" spans="1:14">
      <c r="A49" s="493" t="s">
        <v>261</v>
      </c>
      <c r="B49" s="494" t="s">
        <v>223</v>
      </c>
      <c r="C49" s="488">
        <v>2006</v>
      </c>
      <c r="D49" s="637" t="s">
        <v>262</v>
      </c>
      <c r="E49" s="244">
        <v>846</v>
      </c>
      <c r="F49" s="237">
        <v>729</v>
      </c>
      <c r="G49" s="177">
        <v>778</v>
      </c>
      <c r="H49" s="306">
        <v>34</v>
      </c>
      <c r="I49" s="143"/>
      <c r="J49" s="51">
        <f t="shared" si="5"/>
        <v>840</v>
      </c>
      <c r="K49">
        <f t="shared" si="9"/>
        <v>34</v>
      </c>
      <c r="L49" s="379">
        <f t="shared" si="6"/>
        <v>846</v>
      </c>
      <c r="M49" s="379">
        <f t="shared" si="7"/>
        <v>778</v>
      </c>
      <c r="N49" s="379">
        <f t="shared" si="8"/>
        <v>729</v>
      </c>
    </row>
    <row r="50" spans="1:14">
      <c r="A50" s="757" t="s">
        <v>256</v>
      </c>
      <c r="B50" s="28" t="s">
        <v>251</v>
      </c>
      <c r="C50" s="25">
        <v>2007</v>
      </c>
      <c r="D50" s="730" t="s">
        <v>255</v>
      </c>
      <c r="E50" s="249">
        <v>784</v>
      </c>
      <c r="F50" s="380">
        <v>842</v>
      </c>
      <c r="G50" s="177">
        <v>812</v>
      </c>
      <c r="H50" s="1006">
        <v>34</v>
      </c>
      <c r="I50" s="740"/>
      <c r="J50" s="51">
        <f t="shared" si="5"/>
        <v>840</v>
      </c>
      <c r="K50">
        <f t="shared" si="9"/>
        <v>34</v>
      </c>
      <c r="L50" s="379">
        <f t="shared" si="6"/>
        <v>842</v>
      </c>
      <c r="M50" s="379">
        <f t="shared" si="7"/>
        <v>812</v>
      </c>
      <c r="N50" s="379">
        <f t="shared" si="8"/>
        <v>784</v>
      </c>
    </row>
    <row r="51" spans="1:14">
      <c r="A51" s="515" t="s">
        <v>267</v>
      </c>
      <c r="B51" s="566" t="s">
        <v>251</v>
      </c>
      <c r="C51" s="531">
        <v>2005</v>
      </c>
      <c r="D51" s="638" t="s">
        <v>268</v>
      </c>
      <c r="E51" s="244">
        <v>842</v>
      </c>
      <c r="F51" s="237">
        <v>805</v>
      </c>
      <c r="G51" s="283">
        <v>604</v>
      </c>
      <c r="H51" s="303">
        <v>34</v>
      </c>
      <c r="I51" s="740"/>
      <c r="J51" s="51">
        <f t="shared" si="5"/>
        <v>840</v>
      </c>
      <c r="K51">
        <f t="shared" si="9"/>
        <v>34</v>
      </c>
      <c r="L51" s="379">
        <f t="shared" si="6"/>
        <v>842</v>
      </c>
      <c r="M51" s="379">
        <f t="shared" si="7"/>
        <v>805</v>
      </c>
      <c r="N51" s="379">
        <f t="shared" si="8"/>
        <v>604</v>
      </c>
    </row>
    <row r="52" spans="1:14">
      <c r="A52" s="483" t="s">
        <v>198</v>
      </c>
      <c r="B52" s="484" t="s">
        <v>199</v>
      </c>
      <c r="C52" s="535">
        <v>2007</v>
      </c>
      <c r="D52" s="532" t="s">
        <v>133</v>
      </c>
      <c r="E52" s="244"/>
      <c r="F52" s="237">
        <v>760</v>
      </c>
      <c r="G52" s="260">
        <v>840</v>
      </c>
      <c r="H52" s="306">
        <v>34</v>
      </c>
      <c r="I52" s="143"/>
      <c r="J52" s="51">
        <f t="shared" si="5"/>
        <v>840</v>
      </c>
      <c r="K52">
        <f t="shared" si="9"/>
        <v>34</v>
      </c>
      <c r="L52" s="379">
        <f t="shared" si="6"/>
        <v>840</v>
      </c>
      <c r="M52" s="379">
        <f t="shared" si="7"/>
        <v>0</v>
      </c>
      <c r="N52" s="379">
        <f t="shared" si="8"/>
        <v>760</v>
      </c>
    </row>
    <row r="53" spans="1:14">
      <c r="A53" s="493" t="s">
        <v>269</v>
      </c>
      <c r="B53" s="494" t="s">
        <v>244</v>
      </c>
      <c r="C53" s="488">
        <v>2006</v>
      </c>
      <c r="D53" s="637" t="s">
        <v>268</v>
      </c>
      <c r="E53" s="244">
        <v>835</v>
      </c>
      <c r="F53" s="237">
        <v>765</v>
      </c>
      <c r="G53" s="177">
        <v>796</v>
      </c>
      <c r="H53" s="306">
        <v>33</v>
      </c>
      <c r="I53" s="144"/>
      <c r="J53" s="51">
        <f t="shared" si="5"/>
        <v>830</v>
      </c>
      <c r="K53">
        <f t="shared" si="9"/>
        <v>33</v>
      </c>
      <c r="L53" s="379">
        <f t="shared" si="6"/>
        <v>835</v>
      </c>
      <c r="M53" s="379">
        <f t="shared" si="7"/>
        <v>796</v>
      </c>
      <c r="N53" s="379">
        <f t="shared" si="8"/>
        <v>765</v>
      </c>
    </row>
    <row r="54" spans="1:14">
      <c r="A54" s="483" t="s">
        <v>196</v>
      </c>
      <c r="B54" s="484" t="s">
        <v>197</v>
      </c>
      <c r="C54" s="535">
        <v>2007</v>
      </c>
      <c r="D54" s="532" t="s">
        <v>133</v>
      </c>
      <c r="E54" s="249">
        <v>813</v>
      </c>
      <c r="F54" s="380">
        <v>818</v>
      </c>
      <c r="G54" s="260">
        <v>698</v>
      </c>
      <c r="H54" s="707">
        <v>31</v>
      </c>
      <c r="I54" s="144"/>
      <c r="J54" s="51">
        <f t="shared" si="5"/>
        <v>810</v>
      </c>
      <c r="K54">
        <f t="shared" si="9"/>
        <v>31</v>
      </c>
      <c r="L54" s="379">
        <f t="shared" si="6"/>
        <v>818</v>
      </c>
      <c r="M54" s="379">
        <f t="shared" si="7"/>
        <v>813</v>
      </c>
      <c r="N54" s="379">
        <f t="shared" si="8"/>
        <v>698</v>
      </c>
    </row>
    <row r="55" spans="1:14">
      <c r="A55" s="715" t="s">
        <v>265</v>
      </c>
      <c r="B55" s="538" t="s">
        <v>197</v>
      </c>
      <c r="C55" s="531">
        <v>2006</v>
      </c>
      <c r="D55" s="638" t="s">
        <v>262</v>
      </c>
      <c r="E55" s="244">
        <v>785</v>
      </c>
      <c r="F55" s="708">
        <v>744</v>
      </c>
      <c r="G55" s="268">
        <v>816</v>
      </c>
      <c r="H55" s="303">
        <v>31</v>
      </c>
      <c r="I55" s="143"/>
      <c r="J55" s="51">
        <f t="shared" si="5"/>
        <v>810</v>
      </c>
      <c r="K55">
        <f t="shared" si="9"/>
        <v>31</v>
      </c>
      <c r="L55" s="379">
        <f t="shared" si="6"/>
        <v>816</v>
      </c>
      <c r="M55" s="379">
        <f t="shared" si="7"/>
        <v>785</v>
      </c>
      <c r="N55" s="379">
        <f t="shared" si="8"/>
        <v>744</v>
      </c>
    </row>
    <row r="56" spans="1:14">
      <c r="A56" s="27" t="s">
        <v>259</v>
      </c>
      <c r="B56" s="28" t="s">
        <v>260</v>
      </c>
      <c r="C56" s="26">
        <v>2005</v>
      </c>
      <c r="D56" s="886" t="s">
        <v>255</v>
      </c>
      <c r="E56" s="244">
        <v>789</v>
      </c>
      <c r="F56" s="237"/>
      <c r="G56" s="177">
        <v>814</v>
      </c>
      <c r="H56" s="306">
        <v>31</v>
      </c>
      <c r="I56" s="144"/>
      <c r="J56" s="51">
        <f t="shared" si="5"/>
        <v>810</v>
      </c>
      <c r="K56">
        <f t="shared" si="9"/>
        <v>31</v>
      </c>
      <c r="L56" s="379">
        <f t="shared" si="6"/>
        <v>814</v>
      </c>
      <c r="M56" s="379">
        <f t="shared" si="7"/>
        <v>0</v>
      </c>
      <c r="N56" s="379">
        <f t="shared" si="8"/>
        <v>789</v>
      </c>
    </row>
    <row r="57" spans="1:14">
      <c r="A57" s="483" t="s">
        <v>304</v>
      </c>
      <c r="B57" s="484" t="s">
        <v>260</v>
      </c>
      <c r="C57" s="535">
        <v>2007</v>
      </c>
      <c r="D57" s="532" t="s">
        <v>226</v>
      </c>
      <c r="E57" s="244">
        <v>693</v>
      </c>
      <c r="F57" s="237">
        <v>778</v>
      </c>
      <c r="G57" s="177">
        <v>801</v>
      </c>
      <c r="H57" s="303">
        <v>30</v>
      </c>
      <c r="I57" s="143"/>
      <c r="J57" s="478">
        <f t="shared" si="5"/>
        <v>800</v>
      </c>
      <c r="K57">
        <f t="shared" si="9"/>
        <v>30</v>
      </c>
      <c r="L57" s="379">
        <f t="shared" si="6"/>
        <v>801</v>
      </c>
      <c r="M57" s="379">
        <f t="shared" si="7"/>
        <v>778</v>
      </c>
      <c r="N57" s="379">
        <f t="shared" si="8"/>
        <v>693</v>
      </c>
    </row>
    <row r="58" spans="1:14">
      <c r="A58" s="1200" t="s">
        <v>218</v>
      </c>
      <c r="B58" s="1201" t="s">
        <v>182</v>
      </c>
      <c r="C58" s="1202">
        <v>2006</v>
      </c>
      <c r="D58" s="1203" t="s">
        <v>215</v>
      </c>
      <c r="E58" s="1130">
        <v>501</v>
      </c>
      <c r="F58" s="1133">
        <v>743</v>
      </c>
      <c r="G58" s="1214">
        <v>797</v>
      </c>
      <c r="H58" s="1231">
        <v>29</v>
      </c>
      <c r="I58" s="740"/>
      <c r="J58" s="51">
        <f t="shared" si="5"/>
        <v>790</v>
      </c>
      <c r="K58">
        <f t="shared" si="9"/>
        <v>29</v>
      </c>
      <c r="L58" s="379">
        <f t="shared" si="6"/>
        <v>797</v>
      </c>
      <c r="M58" s="379">
        <f t="shared" si="7"/>
        <v>743</v>
      </c>
      <c r="N58" s="379">
        <f t="shared" si="8"/>
        <v>501</v>
      </c>
    </row>
    <row r="59" spans="1:14">
      <c r="A59" s="515" t="s">
        <v>166</v>
      </c>
      <c r="B59" s="566" t="s">
        <v>167</v>
      </c>
      <c r="C59" s="531">
        <v>2005</v>
      </c>
      <c r="D59" s="557" t="s">
        <v>71</v>
      </c>
      <c r="E59" s="244">
        <v>793</v>
      </c>
      <c r="F59" s="708">
        <v>624</v>
      </c>
      <c r="G59" s="268">
        <v>732</v>
      </c>
      <c r="H59" s="303">
        <v>29</v>
      </c>
      <c r="I59" s="144"/>
      <c r="J59" s="51">
        <f t="shared" si="5"/>
        <v>790</v>
      </c>
      <c r="K59">
        <f t="shared" si="9"/>
        <v>29</v>
      </c>
      <c r="L59" s="379">
        <f t="shared" si="6"/>
        <v>793</v>
      </c>
      <c r="M59" s="379">
        <f t="shared" si="7"/>
        <v>732</v>
      </c>
      <c r="N59" s="379">
        <f t="shared" si="8"/>
        <v>624</v>
      </c>
    </row>
    <row r="60" spans="1:14">
      <c r="A60" s="493" t="s">
        <v>246</v>
      </c>
      <c r="B60" s="494" t="s">
        <v>186</v>
      </c>
      <c r="C60" s="488">
        <v>2006</v>
      </c>
      <c r="D60" s="646" t="s">
        <v>242</v>
      </c>
      <c r="E60" s="281">
        <v>683</v>
      </c>
      <c r="F60" s="237">
        <v>754</v>
      </c>
      <c r="G60" s="177">
        <v>787</v>
      </c>
      <c r="H60" s="306">
        <v>28</v>
      </c>
      <c r="I60" s="740"/>
      <c r="J60" s="51">
        <f t="shared" si="5"/>
        <v>780</v>
      </c>
      <c r="K60">
        <f t="shared" si="9"/>
        <v>28</v>
      </c>
      <c r="L60" s="379">
        <f t="shared" si="6"/>
        <v>787</v>
      </c>
      <c r="M60" s="379">
        <f t="shared" si="7"/>
        <v>754</v>
      </c>
      <c r="N60" s="379">
        <f t="shared" si="8"/>
        <v>683</v>
      </c>
    </row>
    <row r="61" spans="1:14">
      <c r="A61" s="27" t="s">
        <v>212</v>
      </c>
      <c r="B61" s="28" t="s">
        <v>213</v>
      </c>
      <c r="C61" s="25">
        <v>2006</v>
      </c>
      <c r="D61" s="637" t="s">
        <v>65</v>
      </c>
      <c r="E61" s="244">
        <v>735</v>
      </c>
      <c r="F61" s="237">
        <v>783</v>
      </c>
      <c r="G61" s="177">
        <v>717</v>
      </c>
      <c r="H61" s="306">
        <v>28</v>
      </c>
      <c r="I61" s="143"/>
      <c r="J61" s="51">
        <f t="shared" si="5"/>
        <v>780</v>
      </c>
      <c r="K61">
        <f t="shared" si="9"/>
        <v>28</v>
      </c>
      <c r="L61" s="379">
        <f t="shared" si="6"/>
        <v>783</v>
      </c>
      <c r="M61" s="379">
        <f t="shared" si="7"/>
        <v>735</v>
      </c>
      <c r="N61" s="379">
        <f t="shared" si="8"/>
        <v>717</v>
      </c>
    </row>
    <row r="62" spans="1:14">
      <c r="A62" s="493" t="s">
        <v>296</v>
      </c>
      <c r="B62" s="494" t="s">
        <v>168</v>
      </c>
      <c r="C62" s="488">
        <v>2005</v>
      </c>
      <c r="D62" s="542" t="s">
        <v>71</v>
      </c>
      <c r="E62" s="249">
        <v>754</v>
      </c>
      <c r="F62" s="380">
        <v>773</v>
      </c>
      <c r="G62" s="177">
        <v>780</v>
      </c>
      <c r="H62" s="707">
        <v>28</v>
      </c>
      <c r="I62" s="144"/>
      <c r="J62" s="51">
        <f t="shared" si="5"/>
        <v>780</v>
      </c>
      <c r="K62">
        <f t="shared" si="9"/>
        <v>28</v>
      </c>
      <c r="L62" s="379">
        <f t="shared" si="6"/>
        <v>780</v>
      </c>
      <c r="M62" s="379">
        <f t="shared" si="7"/>
        <v>773</v>
      </c>
      <c r="N62" s="379">
        <f t="shared" si="8"/>
        <v>754</v>
      </c>
    </row>
    <row r="63" spans="1:14">
      <c r="A63" s="1232" t="s">
        <v>217</v>
      </c>
      <c r="B63" s="1233" t="s">
        <v>207</v>
      </c>
      <c r="C63" s="1221">
        <v>2006</v>
      </c>
      <c r="D63" s="1222" t="s">
        <v>215</v>
      </c>
      <c r="E63" s="1224">
        <v>680</v>
      </c>
      <c r="F63" s="1234">
        <v>585</v>
      </c>
      <c r="G63" s="1235">
        <v>772</v>
      </c>
      <c r="H63" s="1236">
        <v>27</v>
      </c>
      <c r="I63" s="143"/>
      <c r="J63" s="51">
        <f t="shared" si="5"/>
        <v>770</v>
      </c>
      <c r="K63">
        <f t="shared" si="9"/>
        <v>27</v>
      </c>
      <c r="L63" s="379">
        <f t="shared" si="6"/>
        <v>772</v>
      </c>
      <c r="M63" s="379">
        <f t="shared" si="7"/>
        <v>680</v>
      </c>
      <c r="N63" s="379">
        <f t="shared" si="8"/>
        <v>585</v>
      </c>
    </row>
    <row r="64" spans="1:14">
      <c r="A64" s="493" t="s">
        <v>245</v>
      </c>
      <c r="B64" s="494" t="s">
        <v>223</v>
      </c>
      <c r="C64" s="488">
        <v>2006</v>
      </c>
      <c r="D64" s="646" t="s">
        <v>242</v>
      </c>
      <c r="E64" s="244">
        <v>765</v>
      </c>
      <c r="F64" s="237">
        <v>744</v>
      </c>
      <c r="G64" s="177">
        <v>761</v>
      </c>
      <c r="H64" s="306">
        <v>26</v>
      </c>
      <c r="I64" s="740"/>
      <c r="J64" s="51">
        <f t="shared" si="5"/>
        <v>760</v>
      </c>
      <c r="K64">
        <f t="shared" si="9"/>
        <v>26</v>
      </c>
      <c r="L64" s="379">
        <f t="shared" si="6"/>
        <v>765</v>
      </c>
      <c r="M64" s="379">
        <f t="shared" si="7"/>
        <v>761</v>
      </c>
      <c r="N64" s="379">
        <f t="shared" si="8"/>
        <v>744</v>
      </c>
    </row>
    <row r="65" spans="1:14">
      <c r="A65" s="493" t="s">
        <v>266</v>
      </c>
      <c r="B65" s="494" t="s">
        <v>170</v>
      </c>
      <c r="C65" s="488">
        <v>2007</v>
      </c>
      <c r="D65" s="637" t="s">
        <v>262</v>
      </c>
      <c r="E65" s="244">
        <v>718</v>
      </c>
      <c r="F65" s="237">
        <v>731</v>
      </c>
      <c r="G65" s="177">
        <v>752</v>
      </c>
      <c r="H65" s="306">
        <v>25</v>
      </c>
      <c r="I65" s="141"/>
      <c r="J65" s="51">
        <f t="shared" si="5"/>
        <v>750</v>
      </c>
      <c r="K65">
        <f t="shared" si="9"/>
        <v>25</v>
      </c>
      <c r="L65" s="379">
        <f t="shared" si="6"/>
        <v>752</v>
      </c>
      <c r="M65" s="379">
        <f t="shared" si="7"/>
        <v>731</v>
      </c>
      <c r="N65" s="379">
        <f t="shared" si="8"/>
        <v>718</v>
      </c>
    </row>
    <row r="66" spans="1:14">
      <c r="A66" s="27" t="s">
        <v>257</v>
      </c>
      <c r="B66" s="28" t="s">
        <v>258</v>
      </c>
      <c r="C66" s="25">
        <v>2007</v>
      </c>
      <c r="D66" s="730" t="s">
        <v>255</v>
      </c>
      <c r="E66" s="249">
        <v>718</v>
      </c>
      <c r="F66" s="380">
        <v>721</v>
      </c>
      <c r="G66" s="177">
        <v>744</v>
      </c>
      <c r="H66" s="707">
        <v>24</v>
      </c>
      <c r="I66" s="144"/>
      <c r="J66" s="51">
        <f t="shared" si="5"/>
        <v>740</v>
      </c>
      <c r="K66">
        <f t="shared" si="9"/>
        <v>24</v>
      </c>
      <c r="L66" s="379">
        <f t="shared" si="6"/>
        <v>744</v>
      </c>
      <c r="M66" s="379">
        <f t="shared" si="7"/>
        <v>721</v>
      </c>
      <c r="N66" s="379">
        <f t="shared" si="8"/>
        <v>718</v>
      </c>
    </row>
    <row r="67" spans="1:14">
      <c r="A67" s="515" t="s">
        <v>250</v>
      </c>
      <c r="B67" s="538" t="s">
        <v>251</v>
      </c>
      <c r="C67" s="531">
        <v>2005</v>
      </c>
      <c r="D67" s="499" t="s">
        <v>248</v>
      </c>
      <c r="E67" s="244">
        <v>699</v>
      </c>
      <c r="F67" s="237">
        <v>670</v>
      </c>
      <c r="G67" s="283">
        <v>537</v>
      </c>
      <c r="H67" s="770">
        <v>19</v>
      </c>
      <c r="I67" s="143"/>
      <c r="J67" s="51">
        <f t="shared" si="5"/>
        <v>690</v>
      </c>
      <c r="K67">
        <f t="shared" si="9"/>
        <v>19</v>
      </c>
      <c r="L67" s="379">
        <f t="shared" si="6"/>
        <v>699</v>
      </c>
      <c r="M67" s="379">
        <f t="shared" si="7"/>
        <v>670</v>
      </c>
      <c r="N67" s="379">
        <f t="shared" si="8"/>
        <v>537</v>
      </c>
    </row>
    <row r="68" spans="1:14">
      <c r="A68" s="715" t="s">
        <v>241</v>
      </c>
      <c r="B68" s="546" t="s">
        <v>170</v>
      </c>
      <c r="C68" s="488">
        <v>2005</v>
      </c>
      <c r="D68" s="637" t="s">
        <v>242</v>
      </c>
      <c r="E68" s="249">
        <v>594</v>
      </c>
      <c r="F68" s="380">
        <v>606</v>
      </c>
      <c r="G68" s="177">
        <v>653</v>
      </c>
      <c r="H68" s="707">
        <v>15</v>
      </c>
      <c r="I68" s="144"/>
      <c r="J68" s="51">
        <f t="shared" si="5"/>
        <v>650</v>
      </c>
      <c r="K68">
        <f t="shared" si="9"/>
        <v>15</v>
      </c>
      <c r="L68" s="379">
        <f t="shared" si="6"/>
        <v>653</v>
      </c>
      <c r="M68" s="379">
        <f t="shared" si="7"/>
        <v>606</v>
      </c>
      <c r="N68" s="379">
        <f t="shared" si="8"/>
        <v>594</v>
      </c>
    </row>
    <row r="69" spans="1:14">
      <c r="A69" s="493" t="s">
        <v>239</v>
      </c>
      <c r="B69" s="546" t="s">
        <v>240</v>
      </c>
      <c r="C69" s="488">
        <v>2008</v>
      </c>
      <c r="D69" s="641" t="s">
        <v>234</v>
      </c>
      <c r="E69" s="249">
        <v>646</v>
      </c>
      <c r="F69" s="380"/>
      <c r="G69" s="177">
        <v>647</v>
      </c>
      <c r="H69" s="707">
        <v>14</v>
      </c>
      <c r="I69" s="144"/>
      <c r="J69" s="51">
        <f t="shared" si="5"/>
        <v>640</v>
      </c>
      <c r="K69">
        <f t="shared" si="9"/>
        <v>14</v>
      </c>
      <c r="L69" s="379">
        <f t="shared" si="6"/>
        <v>647</v>
      </c>
      <c r="M69" s="379">
        <f t="shared" si="7"/>
        <v>0</v>
      </c>
      <c r="N69" s="379">
        <f t="shared" si="8"/>
        <v>646</v>
      </c>
    </row>
    <row r="70" spans="1:14">
      <c r="A70" s="493" t="s">
        <v>243</v>
      </c>
      <c r="B70" s="494" t="s">
        <v>244</v>
      </c>
      <c r="C70" s="488">
        <v>2005</v>
      </c>
      <c r="D70" s="637" t="s">
        <v>242</v>
      </c>
      <c r="E70" s="249"/>
      <c r="F70" s="380">
        <v>565</v>
      </c>
      <c r="G70" s="177">
        <v>615</v>
      </c>
      <c r="H70" s="707">
        <v>11</v>
      </c>
      <c r="I70" s="144"/>
      <c r="J70" s="51">
        <f t="shared" si="5"/>
        <v>610</v>
      </c>
      <c r="K70">
        <f t="shared" si="9"/>
        <v>11</v>
      </c>
      <c r="L70" s="379">
        <f t="shared" si="6"/>
        <v>615</v>
      </c>
      <c r="M70" s="379">
        <f t="shared" si="7"/>
        <v>0</v>
      </c>
      <c r="N70" s="379">
        <f t="shared" si="8"/>
        <v>565</v>
      </c>
    </row>
    <row r="71" spans="1:14">
      <c r="A71" s="61"/>
      <c r="B71" s="1002"/>
      <c r="C71" s="59"/>
      <c r="D71" s="168"/>
      <c r="E71" s="1003"/>
      <c r="F71" s="1004"/>
      <c r="G71" s="1004"/>
      <c r="H71" s="46"/>
      <c r="I71" s="141"/>
      <c r="J71" s="51">
        <f t="shared" ref="J71:J72" si="10">FLOOR(L71,10)</f>
        <v>0</v>
      </c>
      <c r="K71">
        <f t="shared" ref="K71:K72" si="11">IF(J71&lt;5.1,0,(J71-500)*0.1)</f>
        <v>0</v>
      </c>
      <c r="L71" s="379">
        <f t="shared" ref="L71:L72" si="12">MAX(E71:G71)</f>
        <v>0</v>
      </c>
      <c r="M71" s="379">
        <f t="shared" ref="M71:M72" si="13">SUM(E71:G71)-L71-N71</f>
        <v>0</v>
      </c>
      <c r="N71" s="379">
        <f t="shared" ref="N71:N72" si="14">MIN(E71:G71)</f>
        <v>0</v>
      </c>
    </row>
    <row r="72" spans="1:14" ht="15" thickBot="1">
      <c r="A72" s="66"/>
      <c r="B72" s="231"/>
      <c r="C72" s="62"/>
      <c r="D72" s="232"/>
      <c r="E72" s="377"/>
      <c r="F72" s="378"/>
      <c r="G72" s="192"/>
      <c r="H72" s="1005"/>
      <c r="I72" s="233"/>
      <c r="J72" s="51">
        <f t="shared" si="10"/>
        <v>0</v>
      </c>
      <c r="K72">
        <f t="shared" si="11"/>
        <v>0</v>
      </c>
      <c r="L72" s="379">
        <f t="shared" si="12"/>
        <v>0</v>
      </c>
      <c r="M72" s="379">
        <f t="shared" si="13"/>
        <v>0</v>
      </c>
      <c r="N72" s="379">
        <f t="shared" si="14"/>
        <v>0</v>
      </c>
    </row>
    <row r="73" spans="1:14" ht="15" thickTop="1">
      <c r="A73" s="230"/>
      <c r="C73" s="31"/>
      <c r="G73" s="31"/>
    </row>
  </sheetData>
  <sortState ref="A6:N70">
    <sortCondition descending="1" ref="H6:H70"/>
    <sortCondition descending="1" ref="L6:L70"/>
    <sortCondition descending="1" ref="M6:M70"/>
  </sortState>
  <mergeCells count="2">
    <mergeCell ref="A1:I1"/>
    <mergeCell ref="G2:I2"/>
  </mergeCells>
  <phoneticPr fontId="76" type="noConversion"/>
  <conditionalFormatting sqref="E7:G72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9</vt:i4>
      </vt:variant>
    </vt:vector>
  </HeadingPairs>
  <TitlesOfParts>
    <vt:vector size="22" baseType="lpstr">
      <vt:lpstr>tlak</vt:lpstr>
      <vt:lpstr>trojskok</vt:lpstr>
      <vt:lpstr>shyb</vt:lpstr>
      <vt:lpstr>vznos</vt:lpstr>
      <vt:lpstr>V. listina chlapci</vt:lpstr>
      <vt:lpstr>Výsledky chlapci</vt:lpstr>
      <vt:lpstr>šplh</vt:lpstr>
      <vt:lpstr>trojskoky</vt:lpstr>
      <vt:lpstr>hod</vt:lpstr>
      <vt:lpstr>l-s</vt:lpstr>
      <vt:lpstr>V.listina dívky</vt:lpstr>
      <vt:lpstr>Výsledky dívky</vt:lpstr>
      <vt:lpstr>družstva</vt:lpstr>
      <vt:lpstr>družstva!Oblast_tisku</vt:lpstr>
      <vt:lpstr>hod!Oblast_tisku</vt:lpstr>
      <vt:lpstr>'l-s'!Oblast_tisku</vt:lpstr>
      <vt:lpstr>shyb!Oblast_tisku</vt:lpstr>
      <vt:lpstr>šplh!Oblast_tisku</vt:lpstr>
      <vt:lpstr>tlak!Oblast_tisku</vt:lpstr>
      <vt:lpstr>trojskok!Oblast_tisku</vt:lpstr>
      <vt:lpstr>trojskoky!Oblast_tisku</vt:lpstr>
      <vt:lpstr>vznos!Oblast_tisku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2024-03-25T19:06:12Z</dcterms:modified>
  <cp:category/>
  <cp:contentStatus/>
</cp:coreProperties>
</file>